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5"/>
  </bookViews>
  <sheets>
    <sheet name="1次リーグ" sheetId="1" r:id="rId1"/>
    <sheet name="1次リーグ対戦表" sheetId="2" r:id="rId2"/>
    <sheet name="1次星取表" sheetId="3" r:id="rId3"/>
    <sheet name="2次リーグ" sheetId="4" r:id="rId4"/>
    <sheet name="2次リーグ対戦表" sheetId="5" r:id="rId5"/>
    <sheet name="2次星取表 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<sst xmlns="http://schemas.openxmlformats.org/spreadsheetml/2006/main" count="597" uniqueCount="143">
  <si>
    <t>1次予選</t>
  </si>
  <si>
    <t>2次予選</t>
  </si>
  <si>
    <t>各ブロック上位2チームが2次リーグ進出</t>
  </si>
  <si>
    <t>A</t>
  </si>
  <si>
    <t>B</t>
  </si>
  <si>
    <t>C</t>
  </si>
  <si>
    <t>審判</t>
  </si>
  <si>
    <t>D</t>
  </si>
  <si>
    <t>ベンチ左側</t>
  </si>
  <si>
    <t>ベンチ右側</t>
  </si>
  <si>
    <t>試合数</t>
  </si>
  <si>
    <t>得点</t>
  </si>
  <si>
    <t>【1次リーグ】</t>
  </si>
  <si>
    <t>【1次リーグブロック表】</t>
  </si>
  <si>
    <t>【2次予選抽選会】</t>
  </si>
  <si>
    <t>※2次予選進出チームの指導者は必ず参加する事！</t>
  </si>
  <si>
    <t>※参加しないチームがあった場合はそのブロックの下位のチームを繰り上げします</t>
  </si>
  <si>
    <t>F</t>
  </si>
  <si>
    <t>E</t>
  </si>
  <si>
    <t>対戦</t>
  </si>
  <si>
    <t>時間</t>
  </si>
  <si>
    <t>3級以上の有資格者</t>
  </si>
  <si>
    <t>【開催日及び会場】</t>
  </si>
  <si>
    <t>【予備日】</t>
  </si>
  <si>
    <t>蒲原河川敷D1</t>
  </si>
  <si>
    <t>蒲原河川敷D2</t>
  </si>
  <si>
    <t>蒲原河川敷F1</t>
  </si>
  <si>
    <t>蒲原河川敷F2</t>
  </si>
  <si>
    <t>【2次リーグブロック表】</t>
  </si>
  <si>
    <t>【2次リーグ】</t>
  </si>
  <si>
    <t>蒲原河川敷D1、D2、F1、F2</t>
  </si>
  <si>
    <t>ブロック</t>
  </si>
  <si>
    <t>各ブロック1位</t>
  </si>
  <si>
    <t>各ブロック2位</t>
  </si>
  <si>
    <t>【　審判　】</t>
  </si>
  <si>
    <t>勝</t>
  </si>
  <si>
    <t>負</t>
  </si>
  <si>
    <t>分</t>
  </si>
  <si>
    <t>失点</t>
  </si>
  <si>
    <t>得失点</t>
  </si>
  <si>
    <t>勝ち点</t>
  </si>
  <si>
    <t>順位</t>
  </si>
  <si>
    <t>Aブロック</t>
  </si>
  <si>
    <t>G</t>
  </si>
  <si>
    <t>H</t>
  </si>
  <si>
    <t>4チーム4ブロックに分かれてリーグ戦を行う</t>
  </si>
  <si>
    <r>
      <rPr>
        <sz val="11"/>
        <color indexed="8"/>
        <rFont val="MS UI Gothic"/>
        <family val="3"/>
      </rPr>
      <t>4チーム</t>
    </r>
    <r>
      <rPr>
        <sz val="11"/>
        <color indexed="8"/>
        <rFont val="MS UI Gothic"/>
        <family val="3"/>
      </rPr>
      <t>4</t>
    </r>
    <r>
      <rPr>
        <sz val="11"/>
        <color indexed="8"/>
        <rFont val="MS UI Gothic"/>
        <family val="3"/>
      </rPr>
      <t>ブロックが総当たりのリーグ戦</t>
    </r>
  </si>
  <si>
    <t>不二見SSS</t>
  </si>
  <si>
    <t>浜田SSS</t>
  </si>
  <si>
    <t>岡小SSS</t>
  </si>
  <si>
    <t>清水クラブSS</t>
  </si>
  <si>
    <t>有度FCR</t>
  </si>
  <si>
    <t>入江SSS</t>
  </si>
  <si>
    <t>三保FC</t>
  </si>
  <si>
    <t>駒越小SSS</t>
  </si>
  <si>
    <t>清水プエルトSC</t>
  </si>
  <si>
    <t>Viento FC</t>
  </si>
  <si>
    <t>由比SSS</t>
  </si>
  <si>
    <t>有度FC</t>
  </si>
  <si>
    <t>清水第八SC</t>
  </si>
  <si>
    <t>興津SSS</t>
  </si>
  <si>
    <t>江尻SSS</t>
  </si>
  <si>
    <t>（日）</t>
  </si>
  <si>
    <t>試合開始10分前に主審・線審・予備審は各本部横審判テントに集合</t>
  </si>
  <si>
    <t>FCS-Stolz</t>
  </si>
  <si>
    <t>ブロック</t>
  </si>
  <si>
    <t>①</t>
  </si>
  <si>
    <t>vs</t>
  </si>
  <si>
    <t>②</t>
  </si>
  <si>
    <t>③</t>
  </si>
  <si>
    <t>④</t>
  </si>
  <si>
    <t>⑤</t>
  </si>
  <si>
    <t>⑥</t>
  </si>
  <si>
    <t>⑦</t>
  </si>
  <si>
    <t>⑧</t>
  </si>
  <si>
    <t>⑨</t>
  </si>
  <si>
    <t>1次予選各ブロック１位から抽選で決めていく</t>
  </si>
  <si>
    <t>主審</t>
  </si>
  <si>
    <t>予備審</t>
  </si>
  <si>
    <t>vs</t>
  </si>
  <si>
    <t>※</t>
  </si>
  <si>
    <r>
      <t>4チーム4</t>
    </r>
    <r>
      <rPr>
        <sz val="11"/>
        <color indexed="8"/>
        <rFont val="MS UI Gothic"/>
        <family val="3"/>
      </rPr>
      <t>ブロックと</t>
    </r>
    <r>
      <rPr>
        <sz val="11"/>
        <color indexed="8"/>
        <rFont val="MS UI Gothic"/>
        <family val="3"/>
      </rPr>
      <t>3</t>
    </r>
    <r>
      <rPr>
        <sz val="11"/>
        <color indexed="8"/>
        <rFont val="MS UI Gothic"/>
        <family val="3"/>
      </rPr>
      <t>チーム</t>
    </r>
    <r>
      <rPr>
        <sz val="11"/>
        <color indexed="8"/>
        <rFont val="MS UI Gothic"/>
        <family val="3"/>
      </rPr>
      <t>4</t>
    </r>
    <r>
      <rPr>
        <sz val="11"/>
        <color indexed="8"/>
        <rFont val="MS UI Gothic"/>
        <family val="3"/>
      </rPr>
      <t>ブロックが総当たりのリーグ戦</t>
    </r>
  </si>
  <si>
    <t>飯田ファイターズSSS</t>
  </si>
  <si>
    <t>東海大学付属小SSS</t>
  </si>
  <si>
    <t>高部・高部東SSS</t>
  </si>
  <si>
    <t>SALFUS oRs A1</t>
  </si>
  <si>
    <t>辻SSS</t>
  </si>
  <si>
    <t>高部JFC</t>
  </si>
  <si>
    <t>清水ヴァーモス</t>
  </si>
  <si>
    <t>清水袖師SSS</t>
  </si>
  <si>
    <t>庵原SC SSS</t>
  </si>
  <si>
    <t>高部JFCブロンコ</t>
  </si>
  <si>
    <t>全試合終了後、Dコート本部前にて行います。</t>
  </si>
  <si>
    <t>しんきんカップ</t>
  </si>
  <si>
    <t>(月祝）</t>
  </si>
  <si>
    <t>第27回静岡県キッズＵ－10　８人制サッカー大会</t>
  </si>
  <si>
    <t>しんきんカップ　第27回静岡県キッズＵ－10　８人制サッカー大会</t>
  </si>
  <si>
    <t>-</t>
  </si>
  <si>
    <t>-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</si>
  <si>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</si>
  <si>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</si>
  <si>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</si>
  <si>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</si>
  <si>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</si>
  <si>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</si>
  <si>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</si>
  <si>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試合開始10分前に主審・補助審は各本部横審判テントに集合</t>
  </si>
  <si>
    <t>Dコート本部前にて全試合終了時に2次リーグ抽選会を行います</t>
  </si>
  <si>
    <t>しんきんカップ　第27回静岡県キッズＵ－10　８人制サッカー大会</t>
  </si>
  <si>
    <t>各ブロックの1位チームが県大会出場権を得る</t>
  </si>
  <si>
    <t>【　ユニフォーム　】</t>
  </si>
  <si>
    <t>ベンチ左側をホームとする</t>
  </si>
  <si>
    <t>（日）</t>
  </si>
  <si>
    <t>①</t>
  </si>
  <si>
    <t>VALOR FC</t>
  </si>
  <si>
    <t>三保FC</t>
  </si>
  <si>
    <t>飯田ファイターズSSS</t>
  </si>
  <si>
    <t>江尻SSS</t>
  </si>
  <si>
    <t>袖師SSS</t>
  </si>
  <si>
    <t>高部JFC</t>
  </si>
  <si>
    <t>清水ヴァーモス</t>
  </si>
  <si>
    <t>高部JFCブロンコ</t>
  </si>
  <si>
    <t>入江SSS</t>
  </si>
  <si>
    <t>高部・高部東SSS</t>
  </si>
  <si>
    <t>不二見SSS</t>
  </si>
  <si>
    <t>清水クラブSS</t>
  </si>
  <si>
    <t>SALFUS oRs</t>
  </si>
  <si>
    <t>SALFUS oRs</t>
  </si>
  <si>
    <t>由比SSS</t>
  </si>
  <si>
    <t>岡小SSS</t>
  </si>
  <si>
    <t>有度FC</t>
  </si>
  <si>
    <t>VALOR FC</t>
  </si>
  <si>
    <t>A</t>
  </si>
  <si>
    <t>B</t>
  </si>
  <si>
    <t>C</t>
  </si>
  <si>
    <t>D</t>
  </si>
  <si>
    <t>①</t>
  </si>
  <si>
    <t>②</t>
  </si>
  <si>
    <t>③</t>
  </si>
  <si>
    <t>④</t>
  </si>
  <si>
    <t>⑤</t>
  </si>
  <si>
    <t>⑥</t>
  </si>
  <si>
    <t>しんきんカップ　第27回静岡県キッズＵ－10　８人制サッカー大会　2次予選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</si>
</sst>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b/>
      <sz val="11"/>
      <color indexed="10"/>
      <name val="MS UI Gothic"/>
      <family val="3"/>
    </font>
    <font>
      <b/>
      <sz val="11"/>
      <name val="MS UI Gothic"/>
      <family val="3"/>
    </font>
    <font>
      <sz val="11"/>
      <name val="MS UI Gothic"/>
      <family val="3"/>
    </font>
    <font>
      <b/>
      <sz val="11"/>
      <color indexed="8"/>
      <name val="MS UI Gothic"/>
      <family val="3"/>
    </font>
    <font>
      <b/>
      <sz val="14"/>
      <color indexed="8"/>
      <name val="MS UI Gothic"/>
      <family val="3"/>
    </font>
    <font>
      <b/>
      <sz val="12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sz val="14"/>
      <name val="MS UI Gothic"/>
      <family val="3"/>
    </font>
    <font>
      <b/>
      <sz val="10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40"/>
      <name val="MS UI Gothic"/>
      <family val="3"/>
    </font>
    <font>
      <sz val="12"/>
      <color indexed="8"/>
      <name val="MS UI Gothic"/>
      <family val="3"/>
    </font>
    <font>
      <sz val="11"/>
      <color indexed="10"/>
      <name val="MS UI Gothic"/>
      <family val="3"/>
    </font>
    <font>
      <b/>
      <sz val="16"/>
      <color indexed="9"/>
      <name val="MS UI Gothic"/>
      <family val="3"/>
    </font>
    <font>
      <sz val="14"/>
      <color indexed="8"/>
      <name val="MS UI Gothic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sz val="16"/>
      <color indexed="8"/>
      <name val="MS UI Gothic"/>
      <family val="3"/>
    </font>
    <font>
      <sz val="10"/>
      <color indexed="9"/>
      <name val="MS UI Gothic"/>
      <family val="3"/>
    </font>
    <font>
      <b/>
      <sz val="10"/>
      <color indexed="10"/>
      <name val="MS UI Gothic"/>
      <family val="3"/>
    </font>
    <font>
      <b/>
      <sz val="8"/>
      <color indexed="8"/>
      <name val="MS UI Gothic"/>
      <family val="3"/>
    </font>
    <font>
      <sz val="18"/>
      <color indexed="9"/>
      <name val="MS UI Gothic"/>
      <family val="3"/>
    </font>
    <font>
      <sz val="20"/>
      <color indexed="9"/>
      <name val="MS UI Gothic"/>
      <family val="3"/>
    </font>
    <font>
      <sz val="11"/>
      <color indexed="9"/>
      <name val="MS UI Gothic"/>
      <family val="3"/>
    </font>
    <font>
      <sz val="14"/>
      <color indexed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rgb="FF00B0F0"/>
      <name val="MS UI Gothic"/>
      <family val="3"/>
    </font>
    <font>
      <sz val="12"/>
      <color theme="1"/>
      <name val="MS UI Gothic"/>
      <family val="3"/>
    </font>
    <font>
      <sz val="11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1"/>
      <color theme="1"/>
      <name val="MS UI Gothic"/>
      <family val="3"/>
    </font>
    <font>
      <b/>
      <sz val="16"/>
      <color theme="0"/>
      <name val="MS UI Gothic"/>
      <family val="3"/>
    </font>
    <font>
      <sz val="14"/>
      <color theme="1"/>
      <name val="MS UI Gothic"/>
      <family val="3"/>
    </font>
    <font>
      <b/>
      <sz val="14"/>
      <color theme="1"/>
      <name val="MS UI Gothic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sz val="16"/>
      <color theme="1"/>
      <name val="MS UI Gothic"/>
      <family val="3"/>
    </font>
    <font>
      <sz val="10"/>
      <color theme="0"/>
      <name val="MS UI Gothic"/>
      <family val="3"/>
    </font>
    <font>
      <b/>
      <sz val="10"/>
      <color theme="1"/>
      <name val="MS UI Gothic"/>
      <family val="3"/>
    </font>
    <font>
      <b/>
      <sz val="10"/>
      <color rgb="FFFF0000"/>
      <name val="MS UI Gothic"/>
      <family val="3"/>
    </font>
    <font>
      <b/>
      <sz val="8"/>
      <color theme="1"/>
      <name val="MS UI Gothic"/>
      <family val="3"/>
    </font>
    <font>
      <sz val="18"/>
      <color theme="0"/>
      <name val="MS UI Gothic"/>
      <family val="3"/>
    </font>
    <font>
      <sz val="20"/>
      <color theme="0"/>
      <name val="MS UI Gothic"/>
      <family val="3"/>
    </font>
    <font>
      <sz val="14"/>
      <color theme="0"/>
      <name val="MS UI Gothic"/>
      <family val="3"/>
    </font>
    <font>
      <sz val="11"/>
      <color theme="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4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60" applyFont="1" applyFill="1" applyAlignment="1">
      <alignment horizontal="center" vertical="center" shrinkToFit="1"/>
      <protection/>
    </xf>
    <xf numFmtId="0" fontId="3" fillId="0" borderId="0" xfId="60" applyFont="1" applyFill="1">
      <alignment vertical="center"/>
      <protection/>
    </xf>
    <xf numFmtId="0" fontId="72" fillId="0" borderId="0" xfId="0" applyFont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56" fontId="4" fillId="0" borderId="0" xfId="0" applyNumberFormat="1" applyFont="1" applyAlignment="1">
      <alignment vertical="center"/>
    </xf>
    <xf numFmtId="0" fontId="74" fillId="0" borderId="20" xfId="0" applyFont="1" applyFill="1" applyBorder="1" applyAlignment="1" applyProtection="1">
      <alignment horizontal="center" vertical="center" shrinkToFit="1"/>
      <protection/>
    </xf>
    <xf numFmtId="0" fontId="75" fillId="0" borderId="20" xfId="0" applyFont="1" applyFill="1" applyBorder="1" applyAlignment="1" applyProtection="1">
      <alignment horizontal="center" vertical="center" shrinkToFit="1"/>
      <protection/>
    </xf>
    <xf numFmtId="0" fontId="75" fillId="0" borderId="20" xfId="0" applyFont="1" applyFill="1" applyBorder="1" applyAlignment="1" applyProtection="1">
      <alignment horizontal="center" vertical="center" wrapText="1" shrinkToFit="1"/>
      <protection/>
    </xf>
    <xf numFmtId="0" fontId="67" fillId="0" borderId="20" xfId="0" applyFont="1" applyFill="1" applyBorder="1" applyAlignment="1" applyProtection="1">
      <alignment horizontal="center" vertical="center" shrinkToFit="1"/>
      <protection/>
    </xf>
    <xf numFmtId="0" fontId="76" fillId="0" borderId="2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Alignment="1">
      <alignment vertical="center"/>
    </xf>
    <xf numFmtId="0" fontId="74" fillId="0" borderId="31" xfId="0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 locked="0"/>
    </xf>
    <xf numFmtId="0" fontId="74" fillId="0" borderId="22" xfId="0" applyFont="1" applyFill="1" applyBorder="1" applyAlignment="1" applyProtection="1">
      <alignment horizontal="center" vertical="center"/>
      <protection/>
    </xf>
    <xf numFmtId="0" fontId="74" fillId="0" borderId="31" xfId="0" applyFont="1" applyFill="1" applyBorder="1" applyAlignment="1" applyProtection="1">
      <alignment horizontal="center" vertical="center"/>
      <protection/>
    </xf>
    <xf numFmtId="0" fontId="74" fillId="0" borderId="23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7" fillId="0" borderId="22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0" fontId="12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shrinkToFit="1"/>
    </xf>
    <xf numFmtId="0" fontId="79" fillId="0" borderId="27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9" fillId="0" borderId="29" xfId="0" applyFont="1" applyFill="1" applyBorder="1" applyAlignment="1">
      <alignment horizontal="center" vertical="center" shrinkToFit="1"/>
    </xf>
    <xf numFmtId="0" fontId="79" fillId="0" borderId="19" xfId="0" applyFont="1" applyFill="1" applyBorder="1" applyAlignment="1">
      <alignment horizontal="center" vertical="center" shrinkToFit="1"/>
    </xf>
    <xf numFmtId="0" fontId="79" fillId="0" borderId="14" xfId="0" applyFont="1" applyFill="1" applyBorder="1" applyAlignment="1">
      <alignment horizontal="center" vertical="center" shrinkToFit="1"/>
    </xf>
    <xf numFmtId="20" fontId="79" fillId="0" borderId="11" xfId="0" applyNumberFormat="1" applyFont="1" applyFill="1" applyBorder="1" applyAlignment="1">
      <alignment horizontal="center" vertical="center"/>
    </xf>
    <xf numFmtId="20" fontId="74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20" fontId="12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shrinkToFit="1"/>
    </xf>
    <xf numFmtId="0" fontId="79" fillId="0" borderId="20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 shrinkToFit="1"/>
    </xf>
    <xf numFmtId="0" fontId="79" fillId="0" borderId="20" xfId="0" applyFont="1" applyFill="1" applyBorder="1" applyAlignment="1">
      <alignment horizontal="center" vertical="center" shrinkToFit="1"/>
    </xf>
    <xf numFmtId="0" fontId="79" fillId="0" borderId="15" xfId="0" applyFont="1" applyFill="1" applyBorder="1" applyAlignment="1">
      <alignment horizontal="center" vertical="center" shrinkToFit="1"/>
    </xf>
    <xf numFmtId="20" fontId="79" fillId="0" borderId="12" xfId="0" applyNumberFormat="1" applyFont="1" applyFill="1" applyBorder="1" applyAlignment="1">
      <alignment horizontal="center" vertical="center"/>
    </xf>
    <xf numFmtId="20" fontId="74" fillId="0" borderId="17" xfId="0" applyNumberFormat="1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/>
    </xf>
    <xf numFmtId="20" fontId="12" fillId="0" borderId="34" xfId="0" applyNumberFormat="1" applyFont="1" applyFill="1" applyBorder="1" applyAlignment="1">
      <alignment horizontal="center" vertical="center"/>
    </xf>
    <xf numFmtId="20" fontId="74" fillId="0" borderId="34" xfId="0" applyNumberFormat="1" applyFont="1" applyFill="1" applyBorder="1" applyAlignment="1">
      <alignment horizontal="center" vertical="center"/>
    </xf>
    <xf numFmtId="20" fontId="12" fillId="0" borderId="26" xfId="0" applyNumberFormat="1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 shrinkToFit="1"/>
    </xf>
    <xf numFmtId="0" fontId="79" fillId="0" borderId="18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center" vertical="center" shrinkToFit="1"/>
    </xf>
    <xf numFmtId="0" fontId="79" fillId="0" borderId="18" xfId="0" applyFont="1" applyFill="1" applyBorder="1" applyAlignment="1">
      <alignment horizontal="center" vertical="center" shrinkToFit="1"/>
    </xf>
    <xf numFmtId="0" fontId="79" fillId="0" borderId="25" xfId="0" applyFont="1" applyFill="1" applyBorder="1" applyAlignment="1">
      <alignment horizontal="center" vertical="center" shrinkToFit="1"/>
    </xf>
    <xf numFmtId="20" fontId="79" fillId="0" borderId="13" xfId="0" applyNumberFormat="1" applyFont="1" applyFill="1" applyBorder="1" applyAlignment="1">
      <alignment horizontal="center" vertical="center"/>
    </xf>
    <xf numFmtId="20" fontId="74" fillId="0" borderId="2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 horizontal="distributed" vertical="center"/>
    </xf>
    <xf numFmtId="0" fontId="13" fillId="0" borderId="0" xfId="60" applyFont="1" applyFill="1" applyAlignment="1">
      <alignment/>
      <protection/>
    </xf>
    <xf numFmtId="0" fontId="74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0" fontId="12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Fill="1" applyAlignment="1" applyProtection="1">
      <alignment horizontal="center" vertical="center"/>
      <protection/>
    </xf>
    <xf numFmtId="0" fontId="79" fillId="0" borderId="20" xfId="0" applyFont="1" applyFill="1" applyBorder="1" applyAlignment="1" applyProtection="1">
      <alignment horizontal="center" vertical="center" shrinkToFit="1"/>
      <protection/>
    </xf>
    <xf numFmtId="0" fontId="77" fillId="0" borderId="36" xfId="0" applyFont="1" applyFill="1" applyBorder="1" applyAlignment="1" applyProtection="1">
      <alignment horizontal="center" vertical="center"/>
      <protection/>
    </xf>
    <xf numFmtId="0" fontId="74" fillId="0" borderId="36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13" fillId="0" borderId="0" xfId="61" applyFont="1" applyFill="1" applyBorder="1" applyAlignment="1" applyProtection="1">
      <alignment horizontal="center" vertical="center" wrapText="1" shrinkToFit="1"/>
      <protection/>
    </xf>
    <xf numFmtId="0" fontId="13" fillId="0" borderId="0" xfId="61" applyFont="1" applyFill="1" applyBorder="1" applyAlignment="1" applyProtection="1">
      <alignment horizontal="center" vertical="center" shrinkToFit="1"/>
      <protection/>
    </xf>
    <xf numFmtId="0" fontId="13" fillId="0" borderId="36" xfId="61" applyFont="1" applyFill="1" applyBorder="1" applyAlignment="1" applyProtection="1">
      <alignment horizontal="center" vertical="center" wrapText="1" shrinkToFit="1"/>
      <protection/>
    </xf>
    <xf numFmtId="0" fontId="13" fillId="0" borderId="22" xfId="61" applyFont="1" applyFill="1" applyBorder="1" applyAlignment="1" applyProtection="1">
      <alignment horizontal="center" vertical="center" wrapText="1" shrinkToFit="1"/>
      <protection/>
    </xf>
    <xf numFmtId="0" fontId="81" fillId="0" borderId="0" xfId="0" applyFont="1" applyFill="1" applyAlignment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77" fillId="0" borderId="22" xfId="0" applyFont="1" applyFill="1" applyBorder="1" applyAlignment="1" applyProtection="1">
      <alignment horizontal="center" vertical="center"/>
      <protection/>
    </xf>
    <xf numFmtId="0" fontId="79" fillId="0" borderId="20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Fill="1" applyAlignment="1" applyProtection="1">
      <alignment horizontal="center" vertical="center"/>
      <protection/>
    </xf>
    <xf numFmtId="20" fontId="13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Alignment="1">
      <alignment vertical="center"/>
    </xf>
    <xf numFmtId="20" fontId="7" fillId="0" borderId="17" xfId="0" applyNumberFormat="1" applyFont="1" applyFill="1" applyBorder="1" applyAlignment="1">
      <alignment horizontal="center" vertical="center"/>
    </xf>
    <xf numFmtId="20" fontId="7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56" fontId="8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70" fillId="0" borderId="35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1" fillId="33" borderId="0" xfId="60" applyFont="1" applyFill="1" applyAlignment="1">
      <alignment horizontal="center" vertical="center" shrinkToFit="1"/>
      <protection/>
    </xf>
    <xf numFmtId="56" fontId="6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8" fillId="33" borderId="35" xfId="0" applyFont="1" applyFill="1" applyBorder="1" applyAlignment="1">
      <alignment horizontal="center" vertical="center"/>
    </xf>
    <xf numFmtId="0" fontId="78" fillId="33" borderId="41" xfId="0" applyFont="1" applyFill="1" applyBorder="1" applyAlignment="1">
      <alignment horizontal="center" vertical="center"/>
    </xf>
    <xf numFmtId="0" fontId="78" fillId="33" borderId="4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2" fillId="33" borderId="0" xfId="0" applyFont="1" applyFill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77" fillId="0" borderId="20" xfId="0" applyFont="1" applyFill="1" applyBorder="1" applyAlignment="1" applyProtection="1">
      <alignment horizontal="center" vertical="center"/>
      <protection/>
    </xf>
    <xf numFmtId="0" fontId="77" fillId="0" borderId="31" xfId="0" applyFont="1" applyFill="1" applyBorder="1" applyAlignment="1" applyProtection="1">
      <alignment horizontal="center" vertical="center"/>
      <protection/>
    </xf>
    <xf numFmtId="0" fontId="77" fillId="0" borderId="22" xfId="0" applyFont="1" applyFill="1" applyBorder="1" applyAlignment="1" applyProtection="1">
      <alignment horizontal="center" vertical="center"/>
      <protection/>
    </xf>
    <xf numFmtId="0" fontId="77" fillId="0" borderId="23" xfId="0" applyFont="1" applyFill="1" applyBorder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center" vertical="center" wrapText="1" shrinkToFit="1"/>
      <protection/>
    </xf>
    <xf numFmtId="0" fontId="74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79" fillId="0" borderId="20" xfId="0" applyFont="1" applyFill="1" applyBorder="1" applyAlignment="1" applyProtection="1">
      <alignment horizontal="center" vertical="center" wrapText="1" shrinkToFit="1"/>
      <protection/>
    </xf>
    <xf numFmtId="0" fontId="79" fillId="0" borderId="20" xfId="0" applyFont="1" applyFill="1" applyBorder="1" applyAlignment="1" applyProtection="1">
      <alignment horizontal="center" vertical="center" shrinkToFit="1"/>
      <protection/>
    </xf>
    <xf numFmtId="0" fontId="79" fillId="0" borderId="31" xfId="0" applyFont="1" applyFill="1" applyBorder="1" applyAlignment="1" applyProtection="1">
      <alignment horizontal="center" vertical="center" wrapText="1" shrinkToFit="1"/>
      <protection/>
    </xf>
    <xf numFmtId="0" fontId="79" fillId="0" borderId="22" xfId="0" applyFont="1" applyFill="1" applyBorder="1" applyAlignment="1" applyProtection="1">
      <alignment horizontal="center" vertical="center" wrapText="1" shrinkToFit="1"/>
      <protection/>
    </xf>
    <xf numFmtId="0" fontId="79" fillId="0" borderId="23" xfId="0" applyFont="1" applyFill="1" applyBorder="1" applyAlignment="1" applyProtection="1">
      <alignment horizontal="center" vertical="center" wrapText="1" shrinkToFit="1"/>
      <protection/>
    </xf>
    <xf numFmtId="0" fontId="83" fillId="33" borderId="0" xfId="0" applyFont="1" applyFill="1" applyBorder="1" applyAlignment="1" applyProtection="1">
      <alignment horizontal="center" vertical="center"/>
      <protection/>
    </xf>
    <xf numFmtId="0" fontId="79" fillId="0" borderId="31" xfId="0" applyFont="1" applyFill="1" applyBorder="1" applyAlignment="1" applyProtection="1">
      <alignment horizontal="center" vertical="center" shrinkToFit="1"/>
      <protection/>
    </xf>
    <xf numFmtId="0" fontId="79" fillId="0" borderId="22" xfId="0" applyFont="1" applyFill="1" applyBorder="1" applyAlignment="1" applyProtection="1">
      <alignment horizontal="center" vertical="center" shrinkToFit="1"/>
      <protection/>
    </xf>
    <xf numFmtId="0" fontId="79" fillId="0" borderId="23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70" fillId="0" borderId="3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3" fillId="0" borderId="55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5" fillId="0" borderId="3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4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5" fillId="0" borderId="61" xfId="0" applyFont="1" applyFill="1" applyBorder="1" applyAlignment="1">
      <alignment horizontal="center" vertical="center"/>
    </xf>
    <xf numFmtId="0" fontId="85" fillId="0" borderId="62" xfId="0" applyFont="1" applyFill="1" applyBorder="1" applyAlignment="1">
      <alignment horizontal="center" vertical="center"/>
    </xf>
    <xf numFmtId="0" fontId="85" fillId="0" borderId="27" xfId="0" applyFont="1" applyFill="1" applyBorder="1" applyAlignment="1">
      <alignment horizontal="center" vertical="center"/>
    </xf>
    <xf numFmtId="0" fontId="85" fillId="0" borderId="6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3">
      <selection activeCell="C21" sqref="C21:E21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226" t="s">
        <v>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s="1" customFormat="1" ht="26.25" customHeight="1">
      <c r="A2" s="226" t="s">
        <v>95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s="16" customFormat="1" ht="26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3" ht="22.5" customHeight="1">
      <c r="A4" s="213" t="s">
        <v>22</v>
      </c>
      <c r="B4" s="213"/>
      <c r="C4" s="213"/>
      <c r="D4" s="175">
        <v>41169</v>
      </c>
      <c r="E4" s="175"/>
      <c r="F4" s="176" t="s">
        <v>94</v>
      </c>
      <c r="G4" s="177" t="s">
        <v>0</v>
      </c>
      <c r="H4" s="177"/>
      <c r="I4" s="177" t="s">
        <v>30</v>
      </c>
      <c r="J4" s="177"/>
      <c r="K4" s="177"/>
      <c r="L4" s="177"/>
      <c r="M4" s="177"/>
    </row>
    <row r="5" spans="1:13" ht="22.5" customHeight="1">
      <c r="A5" s="213"/>
      <c r="B5" s="213"/>
      <c r="C5" s="213"/>
      <c r="D5" s="175"/>
      <c r="E5" s="175"/>
      <c r="F5" s="176"/>
      <c r="G5" s="177"/>
      <c r="H5" s="177"/>
      <c r="I5" s="177"/>
      <c r="J5" s="177"/>
      <c r="K5" s="177"/>
      <c r="L5" s="177"/>
      <c r="M5" s="177"/>
    </row>
    <row r="6" spans="1:8" ht="22.5" customHeight="1">
      <c r="A6" s="13"/>
      <c r="B6" s="13"/>
      <c r="C6" s="46"/>
      <c r="D6" s="216"/>
      <c r="E6" s="217"/>
      <c r="F6" s="5"/>
      <c r="G6" s="215"/>
      <c r="H6" s="215"/>
    </row>
    <row r="7" spans="1:7" ht="22.5" customHeight="1">
      <c r="A7" s="228" t="s">
        <v>23</v>
      </c>
      <c r="B7" s="214"/>
      <c r="C7" s="214"/>
      <c r="D7" s="227">
        <v>41175</v>
      </c>
      <c r="E7" s="215"/>
      <c r="F7" s="135" t="s">
        <v>112</v>
      </c>
      <c r="G7" s="25"/>
    </row>
    <row r="8" ht="22.5" customHeight="1"/>
    <row r="9" spans="1:4" ht="22.5" customHeight="1">
      <c r="A9" s="214" t="s">
        <v>12</v>
      </c>
      <c r="B9" s="214"/>
      <c r="C9" s="214"/>
      <c r="D9" s="12" t="s">
        <v>81</v>
      </c>
    </row>
    <row r="10" ht="22.5" customHeight="1">
      <c r="D10" s="6" t="s">
        <v>2</v>
      </c>
    </row>
    <row r="11" ht="22.5" customHeight="1">
      <c r="D11" s="12"/>
    </row>
    <row r="12" ht="22.5" customHeight="1"/>
    <row r="13" spans="1:3" ht="22.5" customHeight="1" thickBot="1">
      <c r="A13" s="214" t="s">
        <v>13</v>
      </c>
      <c r="B13" s="214"/>
      <c r="C13" s="214"/>
    </row>
    <row r="14" spans="2:14" s="17" customFormat="1" ht="30" customHeight="1" thickBot="1">
      <c r="B14" s="18"/>
      <c r="C14" s="203" t="s">
        <v>3</v>
      </c>
      <c r="D14" s="204"/>
      <c r="E14" s="205"/>
      <c r="F14" s="221" t="s">
        <v>4</v>
      </c>
      <c r="G14" s="204"/>
      <c r="H14" s="222"/>
      <c r="I14" s="203" t="s">
        <v>5</v>
      </c>
      <c r="J14" s="204"/>
      <c r="K14" s="205"/>
      <c r="L14" s="187" t="s">
        <v>7</v>
      </c>
      <c r="M14" s="188"/>
      <c r="N14" s="189"/>
    </row>
    <row r="15" spans="2:14" ht="37.5" customHeight="1">
      <c r="B15" s="19">
        <v>1</v>
      </c>
      <c r="C15" s="218" t="s">
        <v>53</v>
      </c>
      <c r="D15" s="219"/>
      <c r="E15" s="220"/>
      <c r="F15" s="190" t="s">
        <v>114</v>
      </c>
      <c r="G15" s="191"/>
      <c r="H15" s="192"/>
      <c r="I15" s="191" t="s">
        <v>58</v>
      </c>
      <c r="J15" s="191"/>
      <c r="K15" s="192"/>
      <c r="L15" s="190" t="s">
        <v>47</v>
      </c>
      <c r="M15" s="191"/>
      <c r="N15" s="192"/>
    </row>
    <row r="16" spans="2:14" ht="37.5" customHeight="1">
      <c r="B16" s="20">
        <v>2</v>
      </c>
      <c r="C16" s="185" t="s">
        <v>55</v>
      </c>
      <c r="D16" s="180"/>
      <c r="E16" s="186"/>
      <c r="F16" s="179" t="s">
        <v>85</v>
      </c>
      <c r="G16" s="180"/>
      <c r="H16" s="181"/>
      <c r="I16" s="185" t="s">
        <v>54</v>
      </c>
      <c r="J16" s="180"/>
      <c r="K16" s="186"/>
      <c r="L16" s="179" t="s">
        <v>84</v>
      </c>
      <c r="M16" s="180"/>
      <c r="N16" s="181"/>
    </row>
    <row r="17" spans="2:14" ht="37.5" customHeight="1">
      <c r="B17" s="43">
        <v>3</v>
      </c>
      <c r="C17" s="193" t="s">
        <v>48</v>
      </c>
      <c r="D17" s="194"/>
      <c r="E17" s="195"/>
      <c r="F17" s="193" t="s">
        <v>82</v>
      </c>
      <c r="G17" s="194"/>
      <c r="H17" s="195"/>
      <c r="I17" s="223" t="s">
        <v>83</v>
      </c>
      <c r="J17" s="223"/>
      <c r="K17" s="224"/>
      <c r="L17" s="225" t="s">
        <v>59</v>
      </c>
      <c r="M17" s="223"/>
      <c r="N17" s="224"/>
    </row>
    <row r="18" spans="2:14" ht="37.5" customHeight="1" thickBot="1">
      <c r="B18" s="21">
        <v>4</v>
      </c>
      <c r="C18" s="206" t="s">
        <v>50</v>
      </c>
      <c r="D18" s="183"/>
      <c r="E18" s="207"/>
      <c r="F18" s="199" t="s">
        <v>51</v>
      </c>
      <c r="G18" s="200"/>
      <c r="H18" s="201"/>
      <c r="I18" s="202" t="s">
        <v>52</v>
      </c>
      <c r="J18" s="202"/>
      <c r="K18" s="202"/>
      <c r="L18" s="202" t="s">
        <v>56</v>
      </c>
      <c r="M18" s="202"/>
      <c r="N18" s="202"/>
    </row>
    <row r="19" ht="22.5" customHeight="1" thickBot="1"/>
    <row r="20" spans="2:14" s="23" customFormat="1" ht="30" customHeight="1" thickBot="1">
      <c r="B20" s="24"/>
      <c r="C20" s="208" t="s">
        <v>18</v>
      </c>
      <c r="D20" s="209"/>
      <c r="E20" s="210"/>
      <c r="F20" s="211" t="s">
        <v>17</v>
      </c>
      <c r="G20" s="209"/>
      <c r="H20" s="212"/>
      <c r="I20" s="203" t="s">
        <v>43</v>
      </c>
      <c r="J20" s="204"/>
      <c r="K20" s="205"/>
      <c r="L20" s="187" t="s">
        <v>44</v>
      </c>
      <c r="M20" s="188"/>
      <c r="N20" s="189"/>
    </row>
    <row r="21" spans="2:14" ht="37.5" customHeight="1">
      <c r="B21" s="19">
        <v>1</v>
      </c>
      <c r="C21" s="190" t="s">
        <v>126</v>
      </c>
      <c r="D21" s="191"/>
      <c r="E21" s="192"/>
      <c r="F21" s="190" t="s">
        <v>49</v>
      </c>
      <c r="G21" s="191"/>
      <c r="H21" s="192"/>
      <c r="I21" s="190" t="s">
        <v>87</v>
      </c>
      <c r="J21" s="191"/>
      <c r="K21" s="192"/>
      <c r="L21" s="190" t="s">
        <v>89</v>
      </c>
      <c r="M21" s="191"/>
      <c r="N21" s="192"/>
    </row>
    <row r="22" spans="2:14" ht="37.5" customHeight="1">
      <c r="B22" s="20">
        <v>2</v>
      </c>
      <c r="C22" s="185" t="s">
        <v>61</v>
      </c>
      <c r="D22" s="180"/>
      <c r="E22" s="186"/>
      <c r="F22" s="179" t="s">
        <v>57</v>
      </c>
      <c r="G22" s="180"/>
      <c r="H22" s="181"/>
      <c r="I22" s="185" t="s">
        <v>64</v>
      </c>
      <c r="J22" s="180"/>
      <c r="K22" s="186"/>
      <c r="L22" s="179" t="s">
        <v>90</v>
      </c>
      <c r="M22" s="180"/>
      <c r="N22" s="181"/>
    </row>
    <row r="23" spans="2:14" ht="37.5" customHeight="1" thickBot="1">
      <c r="B23" s="22">
        <v>3</v>
      </c>
      <c r="C23" s="206" t="s">
        <v>60</v>
      </c>
      <c r="D23" s="183"/>
      <c r="E23" s="207"/>
      <c r="F23" s="182" t="s">
        <v>86</v>
      </c>
      <c r="G23" s="183"/>
      <c r="H23" s="184"/>
      <c r="I23" s="196" t="s">
        <v>88</v>
      </c>
      <c r="J23" s="197"/>
      <c r="K23" s="198"/>
      <c r="L23" s="196" t="s">
        <v>91</v>
      </c>
      <c r="M23" s="197"/>
      <c r="N23" s="198"/>
    </row>
    <row r="24" ht="22.5" customHeight="1"/>
    <row r="25" spans="1:10" ht="22.5" customHeight="1">
      <c r="A25" s="178" t="s">
        <v>14</v>
      </c>
      <c r="B25" s="178"/>
      <c r="C25" s="178"/>
      <c r="D25" s="14" t="s">
        <v>92</v>
      </c>
      <c r="E25" s="14"/>
      <c r="F25" s="14"/>
      <c r="G25" s="14"/>
      <c r="H25" s="14"/>
      <c r="I25" s="14"/>
      <c r="J25" s="14"/>
    </row>
    <row r="26" spans="1:6" ht="22.5" customHeight="1">
      <c r="A26" s="10" t="s">
        <v>15</v>
      </c>
      <c r="B26" s="11"/>
      <c r="C26" s="11"/>
      <c r="D26" s="11"/>
      <c r="E26" s="11"/>
      <c r="F26" s="11"/>
    </row>
    <row r="27" spans="1:6" ht="22.5" customHeight="1">
      <c r="A27" s="8" t="s">
        <v>16</v>
      </c>
      <c r="B27" s="11"/>
      <c r="C27" s="11"/>
      <c r="D27" s="11"/>
      <c r="E27" s="11"/>
      <c r="F27" s="11"/>
    </row>
    <row r="28" ht="22.5" customHeight="1"/>
    <row r="30" spans="2:4" ht="13.5">
      <c r="B30" s="9"/>
      <c r="C30" s="9"/>
      <c r="D30" s="9"/>
    </row>
    <row r="31" ht="13.5">
      <c r="A31" s="7"/>
    </row>
    <row r="32" ht="17.25">
      <c r="A32" s="3"/>
    </row>
    <row r="34" ht="14.25">
      <c r="A34" s="4"/>
    </row>
    <row r="35" ht="14.25">
      <c r="A35" s="4"/>
    </row>
    <row r="36" ht="14.25">
      <c r="A36" s="4"/>
    </row>
  </sheetData>
  <sheetProtection/>
  <mergeCells count="50">
    <mergeCell ref="L17:N17"/>
    <mergeCell ref="A1:O1"/>
    <mergeCell ref="D7:E7"/>
    <mergeCell ref="A7:C7"/>
    <mergeCell ref="I15:K15"/>
    <mergeCell ref="A2:O2"/>
    <mergeCell ref="G4:H5"/>
    <mergeCell ref="L14:N14"/>
    <mergeCell ref="A9:C9"/>
    <mergeCell ref="C16:E16"/>
    <mergeCell ref="C18:E18"/>
    <mergeCell ref="F15:H15"/>
    <mergeCell ref="L16:N16"/>
    <mergeCell ref="C14:E14"/>
    <mergeCell ref="F14:H14"/>
    <mergeCell ref="I14:K14"/>
    <mergeCell ref="L15:N15"/>
    <mergeCell ref="I17:K17"/>
    <mergeCell ref="F16:H16"/>
    <mergeCell ref="C17:E17"/>
    <mergeCell ref="C23:E23"/>
    <mergeCell ref="C20:E20"/>
    <mergeCell ref="C21:E21"/>
    <mergeCell ref="F20:H20"/>
    <mergeCell ref="A4:C5"/>
    <mergeCell ref="A13:C13"/>
    <mergeCell ref="G6:H6"/>
    <mergeCell ref="D6:E6"/>
    <mergeCell ref="F21:H21"/>
    <mergeCell ref="C15:E15"/>
    <mergeCell ref="F17:H17"/>
    <mergeCell ref="L21:N21"/>
    <mergeCell ref="I22:K22"/>
    <mergeCell ref="L22:N22"/>
    <mergeCell ref="I23:K23"/>
    <mergeCell ref="L23:N23"/>
    <mergeCell ref="F18:H18"/>
    <mergeCell ref="I18:K18"/>
    <mergeCell ref="L18:N18"/>
    <mergeCell ref="I20:K20"/>
    <mergeCell ref="D4:E5"/>
    <mergeCell ref="F4:F5"/>
    <mergeCell ref="I4:M5"/>
    <mergeCell ref="A25:C25"/>
    <mergeCell ref="F22:H22"/>
    <mergeCell ref="F23:H23"/>
    <mergeCell ref="C22:E22"/>
    <mergeCell ref="I16:K16"/>
    <mergeCell ref="L20:N20"/>
    <mergeCell ref="I21:K2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106" zoomScaleNormal="106" zoomScalePageLayoutView="0" workbookViewId="0" topLeftCell="C13">
      <selection activeCell="J24" sqref="J24"/>
    </sheetView>
  </sheetViews>
  <sheetFormatPr defaultColWidth="9.140625" defaultRowHeight="15"/>
  <cols>
    <col min="1" max="1" width="3.57421875" style="71" customWidth="1"/>
    <col min="2" max="2" width="3.140625" style="71" customWidth="1"/>
    <col min="3" max="3" width="13.7109375" style="71" customWidth="1"/>
    <col min="4" max="6" width="3.140625" style="71" customWidth="1"/>
    <col min="7" max="9" width="13.7109375" style="71" customWidth="1"/>
    <col min="10" max="10" width="5.57421875" style="71" customWidth="1"/>
    <col min="11" max="11" width="3.140625" style="71" customWidth="1"/>
    <col min="12" max="12" width="13.7109375" style="71" customWidth="1"/>
    <col min="13" max="13" width="3.140625" style="71" customWidth="1"/>
    <col min="14" max="14" width="3.28125" style="71" customWidth="1"/>
    <col min="15" max="15" width="3.140625" style="71" customWidth="1"/>
    <col min="16" max="18" width="13.7109375" style="71" customWidth="1"/>
    <col min="19" max="19" width="11.28125" style="71" customWidth="1"/>
    <col min="20" max="16384" width="9.00390625" style="71" customWidth="1"/>
  </cols>
  <sheetData>
    <row r="1" spans="1:19" ht="26.25" customHeight="1">
      <c r="A1" s="236" t="s">
        <v>108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70"/>
    </row>
    <row r="2" ht="18.75" customHeight="1" thickBot="1"/>
    <row r="3" spans="1:19" ht="18.75" customHeight="1">
      <c r="A3" s="72"/>
      <c r="B3" s="229" t="s">
        <v>24</v>
      </c>
      <c r="C3" s="230"/>
      <c r="D3" s="230"/>
      <c r="E3" s="230"/>
      <c r="F3" s="230"/>
      <c r="G3" s="230"/>
      <c r="H3" s="230"/>
      <c r="I3" s="231"/>
      <c r="J3" s="241" t="s">
        <v>20</v>
      </c>
      <c r="K3" s="229" t="s">
        <v>25</v>
      </c>
      <c r="L3" s="230"/>
      <c r="M3" s="230"/>
      <c r="N3" s="230"/>
      <c r="O3" s="230"/>
      <c r="P3" s="230"/>
      <c r="Q3" s="230"/>
      <c r="R3" s="231"/>
      <c r="S3" s="74"/>
    </row>
    <row r="4" spans="1:19" ht="18.75" customHeight="1">
      <c r="A4" s="75"/>
      <c r="B4" s="232" t="s">
        <v>65</v>
      </c>
      <c r="C4" s="237" t="s">
        <v>19</v>
      </c>
      <c r="D4" s="238"/>
      <c r="E4" s="234"/>
      <c r="F4" s="234"/>
      <c r="G4" s="234"/>
      <c r="H4" s="234" t="s">
        <v>6</v>
      </c>
      <c r="I4" s="235"/>
      <c r="J4" s="242"/>
      <c r="K4" s="232" t="s">
        <v>65</v>
      </c>
      <c r="L4" s="239" t="s">
        <v>19</v>
      </c>
      <c r="M4" s="240"/>
      <c r="N4" s="240"/>
      <c r="O4" s="240"/>
      <c r="P4" s="238"/>
      <c r="Q4" s="234" t="s">
        <v>6</v>
      </c>
      <c r="R4" s="235"/>
      <c r="S4" s="64"/>
    </row>
    <row r="5" spans="1:19" ht="18.75" customHeight="1" thickBot="1">
      <c r="A5" s="77"/>
      <c r="B5" s="233"/>
      <c r="C5" s="78" t="s">
        <v>8</v>
      </c>
      <c r="D5" s="131" t="s">
        <v>11</v>
      </c>
      <c r="E5" s="132"/>
      <c r="F5" s="131" t="s">
        <v>11</v>
      </c>
      <c r="G5" s="79" t="s">
        <v>9</v>
      </c>
      <c r="H5" s="79" t="s">
        <v>77</v>
      </c>
      <c r="I5" s="80" t="s">
        <v>78</v>
      </c>
      <c r="J5" s="243"/>
      <c r="K5" s="233"/>
      <c r="L5" s="78" t="s">
        <v>8</v>
      </c>
      <c r="M5" s="131" t="s">
        <v>11</v>
      </c>
      <c r="N5" s="132"/>
      <c r="O5" s="131" t="s">
        <v>11</v>
      </c>
      <c r="P5" s="79" t="s">
        <v>9</v>
      </c>
      <c r="Q5" s="79" t="s">
        <v>77</v>
      </c>
      <c r="R5" s="80" t="s">
        <v>78</v>
      </c>
      <c r="S5" s="64"/>
    </row>
    <row r="6" spans="1:20" ht="18.75" customHeight="1">
      <c r="A6" s="82" t="s">
        <v>66</v>
      </c>
      <c r="B6" s="83" t="s">
        <v>4</v>
      </c>
      <c r="C6" s="84" t="str">
        <f>'1次リーグ'!F15</f>
        <v>VALOR FC</v>
      </c>
      <c r="D6" s="85">
        <v>2</v>
      </c>
      <c r="E6" s="86" t="s">
        <v>67</v>
      </c>
      <c r="F6" s="85">
        <v>1</v>
      </c>
      <c r="G6" s="87" t="str">
        <f>'1次リーグ'!F16</f>
        <v>SALFUS oRs A1</v>
      </c>
      <c r="H6" s="88" t="str">
        <f>C7</f>
        <v>飯田ファイターズSSS</v>
      </c>
      <c r="I6" s="89" t="str">
        <f>G7</f>
        <v>有度FCR</v>
      </c>
      <c r="J6" s="90">
        <v>0.3958333333333333</v>
      </c>
      <c r="K6" s="91" t="s">
        <v>7</v>
      </c>
      <c r="L6" s="84" t="str">
        <f>'1次リーグ'!L15</f>
        <v>不二見SSS</v>
      </c>
      <c r="M6" s="85">
        <v>1</v>
      </c>
      <c r="N6" s="86" t="s">
        <v>67</v>
      </c>
      <c r="O6" s="85">
        <v>1</v>
      </c>
      <c r="P6" s="87" t="str">
        <f>'1次リーグ'!L16</f>
        <v>高部・高部東SSS</v>
      </c>
      <c r="Q6" s="88" t="str">
        <f>L7</f>
        <v>清水第八SC</v>
      </c>
      <c r="R6" s="89" t="str">
        <f>P7</f>
        <v>Viento FC</v>
      </c>
      <c r="S6" s="92"/>
      <c r="T6" s="133"/>
    </row>
    <row r="7" spans="1:20" ht="18.75" customHeight="1">
      <c r="A7" s="76" t="s">
        <v>68</v>
      </c>
      <c r="B7" s="93" t="s">
        <v>4</v>
      </c>
      <c r="C7" s="94" t="str">
        <f>'1次リーグ'!F17</f>
        <v>飯田ファイターズSSS</v>
      </c>
      <c r="D7" s="95">
        <v>7</v>
      </c>
      <c r="E7" s="96" t="s">
        <v>67</v>
      </c>
      <c r="F7" s="95">
        <v>0</v>
      </c>
      <c r="G7" s="97" t="str">
        <f>'1次リーグ'!F18</f>
        <v>有度FCR</v>
      </c>
      <c r="H7" s="98" t="str">
        <f>G6</f>
        <v>SALFUS oRs A1</v>
      </c>
      <c r="I7" s="99" t="str">
        <f>C6</f>
        <v>VALOR FC</v>
      </c>
      <c r="J7" s="100">
        <v>0.4236111111111111</v>
      </c>
      <c r="K7" s="101" t="s">
        <v>7</v>
      </c>
      <c r="L7" s="94" t="str">
        <f>'1次リーグ'!L17</f>
        <v>清水第八SC</v>
      </c>
      <c r="M7" s="95">
        <v>2</v>
      </c>
      <c r="N7" s="96" t="s">
        <v>67</v>
      </c>
      <c r="O7" s="95">
        <v>3</v>
      </c>
      <c r="P7" s="97" t="str">
        <f>'1次リーグ'!L18</f>
        <v>Viento FC</v>
      </c>
      <c r="Q7" s="98" t="str">
        <f>P6</f>
        <v>高部・高部東SSS</v>
      </c>
      <c r="R7" s="99" t="str">
        <f>L6</f>
        <v>不二見SSS</v>
      </c>
      <c r="S7" s="92"/>
      <c r="T7" s="133"/>
    </row>
    <row r="8" spans="1:20" ht="18.75" customHeight="1">
      <c r="A8" s="76" t="s">
        <v>69</v>
      </c>
      <c r="B8" s="93" t="s">
        <v>17</v>
      </c>
      <c r="C8" s="94" t="str">
        <f>'1次リーグ'!F21</f>
        <v>岡小SSS</v>
      </c>
      <c r="D8" s="95">
        <v>1</v>
      </c>
      <c r="E8" s="96" t="s">
        <v>67</v>
      </c>
      <c r="F8" s="95">
        <v>2</v>
      </c>
      <c r="G8" s="97" t="str">
        <f>'1次リーグ'!F22</f>
        <v>由比SSS</v>
      </c>
      <c r="H8" s="98" t="str">
        <f>C9</f>
        <v>VALOR FC</v>
      </c>
      <c r="I8" s="99" t="str">
        <f>G9</f>
        <v>飯田ファイターズSSS</v>
      </c>
      <c r="J8" s="90">
        <v>0.451388888888889</v>
      </c>
      <c r="K8" s="101" t="s">
        <v>44</v>
      </c>
      <c r="L8" s="94" t="str">
        <f>'1次リーグ'!L21</f>
        <v>清水袖師SSS</v>
      </c>
      <c r="M8" s="95">
        <v>1</v>
      </c>
      <c r="N8" s="96" t="s">
        <v>67</v>
      </c>
      <c r="O8" s="95">
        <v>0</v>
      </c>
      <c r="P8" s="97" t="str">
        <f>'1次リーグ'!L22</f>
        <v>庵原SC SSS</v>
      </c>
      <c r="Q8" s="98" t="str">
        <f>L9</f>
        <v>不二見SSS</v>
      </c>
      <c r="R8" s="99" t="str">
        <f>P9</f>
        <v>清水第八SC</v>
      </c>
      <c r="S8" s="92"/>
      <c r="T8" s="133"/>
    </row>
    <row r="9" spans="1:20" ht="18.75" customHeight="1">
      <c r="A9" s="76" t="s">
        <v>70</v>
      </c>
      <c r="B9" s="93" t="s">
        <v>4</v>
      </c>
      <c r="C9" s="94" t="str">
        <f>C6</f>
        <v>VALOR FC</v>
      </c>
      <c r="D9" s="95">
        <v>4</v>
      </c>
      <c r="E9" s="96" t="s">
        <v>67</v>
      </c>
      <c r="F9" s="95">
        <v>1</v>
      </c>
      <c r="G9" s="97" t="str">
        <f>C7</f>
        <v>飯田ファイターズSSS</v>
      </c>
      <c r="H9" s="98" t="str">
        <f>G8</f>
        <v>由比SSS</v>
      </c>
      <c r="I9" s="99" t="str">
        <f>C8</f>
        <v>岡小SSS</v>
      </c>
      <c r="J9" s="100">
        <v>0.479166666666667</v>
      </c>
      <c r="K9" s="101" t="s">
        <v>7</v>
      </c>
      <c r="L9" s="94" t="str">
        <f>L6</f>
        <v>不二見SSS</v>
      </c>
      <c r="M9" s="95">
        <v>2</v>
      </c>
      <c r="N9" s="96" t="s">
        <v>67</v>
      </c>
      <c r="O9" s="95">
        <v>0</v>
      </c>
      <c r="P9" s="97" t="str">
        <f>L7</f>
        <v>清水第八SC</v>
      </c>
      <c r="Q9" s="98" t="str">
        <f>P8</f>
        <v>庵原SC SSS</v>
      </c>
      <c r="R9" s="99" t="str">
        <f>L8</f>
        <v>清水袖師SSS</v>
      </c>
      <c r="S9" s="92"/>
      <c r="T9" s="133"/>
    </row>
    <row r="10" spans="1:20" ht="18.75" customHeight="1">
      <c r="A10" s="76" t="s">
        <v>71</v>
      </c>
      <c r="B10" s="93" t="s">
        <v>4</v>
      </c>
      <c r="C10" s="94" t="str">
        <f>G6</f>
        <v>SALFUS oRs A1</v>
      </c>
      <c r="D10" s="95">
        <v>10</v>
      </c>
      <c r="E10" s="96" t="s">
        <v>67</v>
      </c>
      <c r="F10" s="95">
        <v>0</v>
      </c>
      <c r="G10" s="97" t="str">
        <f>G7</f>
        <v>有度FCR</v>
      </c>
      <c r="H10" s="103" t="str">
        <f>C11</f>
        <v>岡小SSS</v>
      </c>
      <c r="I10" s="104" t="str">
        <f>G11</f>
        <v>辻SSS</v>
      </c>
      <c r="J10" s="90">
        <v>0.506944444444444</v>
      </c>
      <c r="K10" s="101" t="s">
        <v>7</v>
      </c>
      <c r="L10" s="94" t="str">
        <f>P6</f>
        <v>高部・高部東SSS</v>
      </c>
      <c r="M10" s="95">
        <v>7</v>
      </c>
      <c r="N10" s="96" t="s">
        <v>67</v>
      </c>
      <c r="O10" s="95">
        <v>0</v>
      </c>
      <c r="P10" s="97" t="str">
        <f>P7</f>
        <v>Viento FC</v>
      </c>
      <c r="Q10" s="103" t="str">
        <f>L11</f>
        <v>清水袖師SSS</v>
      </c>
      <c r="R10" s="104" t="str">
        <f>P11</f>
        <v>高部JFCブロンコ</v>
      </c>
      <c r="S10" s="92"/>
      <c r="T10" s="133"/>
    </row>
    <row r="11" spans="1:20" ht="18.75" customHeight="1">
      <c r="A11" s="76" t="s">
        <v>72</v>
      </c>
      <c r="B11" s="93" t="s">
        <v>17</v>
      </c>
      <c r="C11" s="94" t="str">
        <f>C8</f>
        <v>岡小SSS</v>
      </c>
      <c r="D11" s="95">
        <v>6</v>
      </c>
      <c r="E11" s="96" t="s">
        <v>67</v>
      </c>
      <c r="F11" s="95">
        <v>0</v>
      </c>
      <c r="G11" s="97" t="str">
        <f>'1次リーグ'!F23</f>
        <v>辻SSS</v>
      </c>
      <c r="H11" s="103" t="str">
        <f>G10</f>
        <v>有度FCR</v>
      </c>
      <c r="I11" s="104" t="str">
        <f>C10</f>
        <v>SALFUS oRs A1</v>
      </c>
      <c r="J11" s="100">
        <v>0.534722222222222</v>
      </c>
      <c r="K11" s="101" t="s">
        <v>44</v>
      </c>
      <c r="L11" s="94" t="str">
        <f>L8</f>
        <v>清水袖師SSS</v>
      </c>
      <c r="M11" s="95">
        <v>4</v>
      </c>
      <c r="N11" s="96" t="s">
        <v>67</v>
      </c>
      <c r="O11" s="95">
        <v>2</v>
      </c>
      <c r="P11" s="97" t="str">
        <f>'1次リーグ'!L23</f>
        <v>高部JFCブロンコ</v>
      </c>
      <c r="Q11" s="103" t="str">
        <f>P10</f>
        <v>Viento FC</v>
      </c>
      <c r="R11" s="104" t="str">
        <f>L10</f>
        <v>高部・高部東SSS</v>
      </c>
      <c r="S11" s="92"/>
      <c r="T11" s="133"/>
    </row>
    <row r="12" spans="1:20" ht="18.75" customHeight="1">
      <c r="A12" s="76" t="s">
        <v>73</v>
      </c>
      <c r="B12" s="93" t="s">
        <v>4</v>
      </c>
      <c r="C12" s="94" t="str">
        <f>C6</f>
        <v>VALOR FC</v>
      </c>
      <c r="D12" s="95">
        <v>10</v>
      </c>
      <c r="E12" s="96" t="s">
        <v>67</v>
      </c>
      <c r="F12" s="95">
        <v>0</v>
      </c>
      <c r="G12" s="97" t="str">
        <f>G7</f>
        <v>有度FCR</v>
      </c>
      <c r="H12" s="103" t="str">
        <f>G14</f>
        <v>辻SSS</v>
      </c>
      <c r="I12" s="104" t="str">
        <f>C14</f>
        <v>由比SSS</v>
      </c>
      <c r="J12" s="90">
        <v>0.5625</v>
      </c>
      <c r="K12" s="101" t="s">
        <v>7</v>
      </c>
      <c r="L12" s="94" t="str">
        <f>L6</f>
        <v>不二見SSS</v>
      </c>
      <c r="M12" s="95">
        <v>5</v>
      </c>
      <c r="N12" s="96" t="s">
        <v>67</v>
      </c>
      <c r="O12" s="95">
        <v>0</v>
      </c>
      <c r="P12" s="97" t="str">
        <f>P7</f>
        <v>Viento FC</v>
      </c>
      <c r="Q12" s="103" t="str">
        <f>P14</f>
        <v>高部JFCブロンコ</v>
      </c>
      <c r="R12" s="104" t="str">
        <f>L14</f>
        <v>庵原SC SSS</v>
      </c>
      <c r="S12" s="92"/>
      <c r="T12" s="133"/>
    </row>
    <row r="13" spans="1:20" ht="18.75" customHeight="1">
      <c r="A13" s="105" t="s">
        <v>74</v>
      </c>
      <c r="B13" s="106" t="s">
        <v>4</v>
      </c>
      <c r="C13" s="102" t="str">
        <f>G6</f>
        <v>SALFUS oRs A1</v>
      </c>
      <c r="D13" s="95">
        <v>0</v>
      </c>
      <c r="E13" s="96" t="s">
        <v>67</v>
      </c>
      <c r="F13" s="95">
        <v>2</v>
      </c>
      <c r="G13" s="97" t="str">
        <f>C7</f>
        <v>飯田ファイターズSSS</v>
      </c>
      <c r="H13" s="119" t="str">
        <f>C12</f>
        <v>VALOR FC</v>
      </c>
      <c r="I13" s="122" t="str">
        <f>G12</f>
        <v>有度FCR</v>
      </c>
      <c r="J13" s="100">
        <v>0.590277777777778</v>
      </c>
      <c r="K13" s="107" t="s">
        <v>7</v>
      </c>
      <c r="L13" s="102" t="str">
        <f>P6</f>
        <v>高部・高部東SSS</v>
      </c>
      <c r="M13" s="95">
        <v>7</v>
      </c>
      <c r="N13" s="96" t="s">
        <v>67</v>
      </c>
      <c r="O13" s="95">
        <v>0</v>
      </c>
      <c r="P13" s="97" t="str">
        <f>L7</f>
        <v>清水第八SC</v>
      </c>
      <c r="Q13" s="119" t="str">
        <f>L12</f>
        <v>不二見SSS</v>
      </c>
      <c r="R13" s="152" t="str">
        <f>P12</f>
        <v>Viento FC</v>
      </c>
      <c r="S13" s="92"/>
      <c r="T13" s="133"/>
    </row>
    <row r="14" spans="1:19" ht="18.75" customHeight="1" thickBot="1">
      <c r="A14" s="81" t="s">
        <v>75</v>
      </c>
      <c r="B14" s="108" t="s">
        <v>17</v>
      </c>
      <c r="C14" s="109" t="str">
        <f>G8</f>
        <v>由比SSS</v>
      </c>
      <c r="D14" s="110">
        <v>5</v>
      </c>
      <c r="E14" s="111" t="s">
        <v>67</v>
      </c>
      <c r="F14" s="110">
        <v>1</v>
      </c>
      <c r="G14" s="112" t="str">
        <f>G11</f>
        <v>辻SSS</v>
      </c>
      <c r="H14" s="113" t="str">
        <f>C13</f>
        <v>SALFUS oRs A1</v>
      </c>
      <c r="I14" s="114" t="str">
        <f>G13</f>
        <v>飯田ファイターズSSS</v>
      </c>
      <c r="J14" s="115">
        <v>0.618055555555555</v>
      </c>
      <c r="K14" s="116" t="s">
        <v>44</v>
      </c>
      <c r="L14" s="109" t="str">
        <f>P8</f>
        <v>庵原SC SSS</v>
      </c>
      <c r="M14" s="110">
        <v>0</v>
      </c>
      <c r="N14" s="111" t="s">
        <v>67</v>
      </c>
      <c r="O14" s="110">
        <v>3</v>
      </c>
      <c r="P14" s="112" t="str">
        <f>P11</f>
        <v>高部JFCブロンコ</v>
      </c>
      <c r="Q14" s="113" t="str">
        <f>L13</f>
        <v>高部・高部東SSS</v>
      </c>
      <c r="R14" s="114" t="str">
        <f>P13</f>
        <v>清水第八SC</v>
      </c>
      <c r="S14" s="92"/>
    </row>
    <row r="15" spans="1:19" ht="18.75" customHeight="1" thickBot="1">
      <c r="A15" s="117"/>
      <c r="B15" s="117"/>
      <c r="J15" s="117"/>
      <c r="K15" s="117"/>
      <c r="L15" s="117"/>
      <c r="N15" s="117"/>
      <c r="P15" s="117"/>
      <c r="Q15" s="117"/>
      <c r="R15" s="117"/>
      <c r="S15" s="117"/>
    </row>
    <row r="16" spans="1:19" ht="18.75" customHeight="1">
      <c r="A16" s="73"/>
      <c r="B16" s="229" t="s">
        <v>26</v>
      </c>
      <c r="C16" s="230"/>
      <c r="D16" s="230"/>
      <c r="E16" s="230"/>
      <c r="F16" s="230"/>
      <c r="G16" s="230"/>
      <c r="H16" s="230"/>
      <c r="I16" s="231"/>
      <c r="J16" s="241" t="s">
        <v>20</v>
      </c>
      <c r="K16" s="118"/>
      <c r="L16" s="229" t="s">
        <v>27</v>
      </c>
      <c r="M16" s="230"/>
      <c r="N16" s="230"/>
      <c r="O16" s="230"/>
      <c r="P16" s="230"/>
      <c r="Q16" s="230"/>
      <c r="R16" s="231"/>
      <c r="S16" s="74"/>
    </row>
    <row r="17" spans="1:19" ht="18.75" customHeight="1">
      <c r="A17" s="76"/>
      <c r="B17" s="232" t="s">
        <v>65</v>
      </c>
      <c r="C17" s="237" t="s">
        <v>19</v>
      </c>
      <c r="D17" s="238"/>
      <c r="E17" s="234"/>
      <c r="F17" s="234"/>
      <c r="G17" s="234"/>
      <c r="H17" s="234" t="s">
        <v>6</v>
      </c>
      <c r="I17" s="235"/>
      <c r="J17" s="242"/>
      <c r="K17" s="232" t="s">
        <v>65</v>
      </c>
      <c r="L17" s="239" t="s">
        <v>19</v>
      </c>
      <c r="M17" s="240"/>
      <c r="N17" s="240"/>
      <c r="O17" s="240"/>
      <c r="P17" s="238"/>
      <c r="Q17" s="234" t="s">
        <v>6</v>
      </c>
      <c r="R17" s="235"/>
      <c r="S17" s="64"/>
    </row>
    <row r="18" spans="1:19" ht="18.75" customHeight="1" thickBot="1">
      <c r="A18" s="81"/>
      <c r="B18" s="233"/>
      <c r="C18" s="78" t="s">
        <v>8</v>
      </c>
      <c r="D18" s="131" t="s">
        <v>11</v>
      </c>
      <c r="E18" s="132"/>
      <c r="F18" s="131" t="s">
        <v>11</v>
      </c>
      <c r="G18" s="79" t="s">
        <v>9</v>
      </c>
      <c r="H18" s="79" t="s">
        <v>77</v>
      </c>
      <c r="I18" s="80" t="s">
        <v>78</v>
      </c>
      <c r="J18" s="243"/>
      <c r="K18" s="233"/>
      <c r="L18" s="78" t="s">
        <v>8</v>
      </c>
      <c r="M18" s="131" t="s">
        <v>11</v>
      </c>
      <c r="N18" s="132"/>
      <c r="O18" s="131" t="s">
        <v>11</v>
      </c>
      <c r="P18" s="79" t="s">
        <v>9</v>
      </c>
      <c r="Q18" s="79" t="s">
        <v>77</v>
      </c>
      <c r="R18" s="80" t="s">
        <v>78</v>
      </c>
      <c r="S18" s="64"/>
    </row>
    <row r="19" spans="1:19" ht="18.75" customHeight="1">
      <c r="A19" s="82" t="s">
        <v>66</v>
      </c>
      <c r="B19" s="83" t="s">
        <v>3</v>
      </c>
      <c r="C19" s="84" t="str">
        <f>'1次リーグ'!C15</f>
        <v>三保FC</v>
      </c>
      <c r="D19" s="85">
        <v>4</v>
      </c>
      <c r="E19" s="86" t="s">
        <v>67</v>
      </c>
      <c r="F19" s="85">
        <v>1</v>
      </c>
      <c r="G19" s="87" t="str">
        <f>'1次リーグ'!C16</f>
        <v>清水プエルトSC</v>
      </c>
      <c r="H19" s="88" t="str">
        <f>C20</f>
        <v>浜田SSS</v>
      </c>
      <c r="I19" s="89" t="str">
        <f>G20</f>
        <v>清水クラブSS</v>
      </c>
      <c r="J19" s="90">
        <v>0.3958333333333333</v>
      </c>
      <c r="K19" s="91" t="s">
        <v>5</v>
      </c>
      <c r="L19" s="84" t="str">
        <f>'1次リーグ'!I15</f>
        <v>有度FC</v>
      </c>
      <c r="M19" s="85">
        <v>2</v>
      </c>
      <c r="N19" s="86" t="s">
        <v>67</v>
      </c>
      <c r="O19" s="85">
        <v>1</v>
      </c>
      <c r="P19" s="87" t="str">
        <f>'1次リーグ'!I16</f>
        <v>駒越小SSS</v>
      </c>
      <c r="Q19" s="88" t="str">
        <f>L20</f>
        <v>東海大学付属小SSS</v>
      </c>
      <c r="R19" s="89" t="str">
        <f>P20</f>
        <v>入江SSS</v>
      </c>
      <c r="S19" s="92"/>
    </row>
    <row r="20" spans="1:19" ht="18.75" customHeight="1">
      <c r="A20" s="76" t="s">
        <v>68</v>
      </c>
      <c r="B20" s="93" t="s">
        <v>3</v>
      </c>
      <c r="C20" s="94" t="str">
        <f>'1次リーグ'!C17</f>
        <v>浜田SSS</v>
      </c>
      <c r="D20" s="95">
        <v>0</v>
      </c>
      <c r="E20" s="96" t="s">
        <v>67</v>
      </c>
      <c r="F20" s="95">
        <v>7</v>
      </c>
      <c r="G20" s="97" t="str">
        <f>'1次リーグ'!C18</f>
        <v>清水クラブSS</v>
      </c>
      <c r="H20" s="98" t="str">
        <f>G19</f>
        <v>清水プエルトSC</v>
      </c>
      <c r="I20" s="99" t="str">
        <f>C19</f>
        <v>三保FC</v>
      </c>
      <c r="J20" s="100">
        <v>0.4236111111111111</v>
      </c>
      <c r="K20" s="101" t="s">
        <v>5</v>
      </c>
      <c r="L20" s="94" t="str">
        <f>'1次リーグ'!I17</f>
        <v>東海大学付属小SSS</v>
      </c>
      <c r="M20" s="95">
        <v>2</v>
      </c>
      <c r="N20" s="96" t="s">
        <v>67</v>
      </c>
      <c r="O20" s="95">
        <v>3</v>
      </c>
      <c r="P20" s="97" t="str">
        <f>'1次リーグ'!I18</f>
        <v>入江SSS</v>
      </c>
      <c r="Q20" s="98" t="str">
        <f>P19</f>
        <v>駒越小SSS</v>
      </c>
      <c r="R20" s="99" t="str">
        <f>L19</f>
        <v>有度FC</v>
      </c>
      <c r="S20" s="92"/>
    </row>
    <row r="21" spans="1:19" ht="18.75" customHeight="1">
      <c r="A21" s="76" t="s">
        <v>69</v>
      </c>
      <c r="B21" s="93" t="s">
        <v>18</v>
      </c>
      <c r="C21" s="94" t="str">
        <f>'1次リーグ'!C21</f>
        <v>SALFUS oRs</v>
      </c>
      <c r="D21" s="95">
        <v>8</v>
      </c>
      <c r="E21" s="96" t="s">
        <v>67</v>
      </c>
      <c r="F21" s="95">
        <v>0</v>
      </c>
      <c r="G21" s="97" t="str">
        <f>'1次リーグ'!C22</f>
        <v>江尻SSS</v>
      </c>
      <c r="H21" s="98" t="str">
        <f>C22</f>
        <v>三保FC</v>
      </c>
      <c r="I21" s="99" t="str">
        <f>G22</f>
        <v>浜田SSS</v>
      </c>
      <c r="J21" s="90">
        <v>0.451388888888889</v>
      </c>
      <c r="K21" s="101" t="s">
        <v>43</v>
      </c>
      <c r="L21" s="94" t="str">
        <f>'1次リーグ'!I21</f>
        <v>高部JFC</v>
      </c>
      <c r="M21" s="95">
        <v>8</v>
      </c>
      <c r="N21" s="96" t="s">
        <v>67</v>
      </c>
      <c r="O21" s="95">
        <v>0</v>
      </c>
      <c r="P21" s="97" t="str">
        <f>'1次リーグ'!I22</f>
        <v>FCS-Stolz</v>
      </c>
      <c r="Q21" s="98" t="str">
        <f>L22</f>
        <v>有度FC</v>
      </c>
      <c r="R21" s="99" t="str">
        <f>P22</f>
        <v>東海大学付属小SSS</v>
      </c>
      <c r="S21" s="92"/>
    </row>
    <row r="22" spans="1:19" ht="18.75" customHeight="1">
      <c r="A22" s="76" t="s">
        <v>70</v>
      </c>
      <c r="B22" s="93" t="s">
        <v>3</v>
      </c>
      <c r="C22" s="94" t="str">
        <f>C19</f>
        <v>三保FC</v>
      </c>
      <c r="D22" s="95">
        <v>12</v>
      </c>
      <c r="E22" s="96" t="s">
        <v>67</v>
      </c>
      <c r="F22" s="95">
        <v>0</v>
      </c>
      <c r="G22" s="97" t="str">
        <f>C20</f>
        <v>浜田SSS</v>
      </c>
      <c r="H22" s="98" t="str">
        <f>G21</f>
        <v>江尻SSS</v>
      </c>
      <c r="I22" s="99" t="str">
        <f>C21</f>
        <v>SALFUS oRs</v>
      </c>
      <c r="J22" s="100">
        <v>0.479166666666667</v>
      </c>
      <c r="K22" s="101" t="s">
        <v>5</v>
      </c>
      <c r="L22" s="94" t="str">
        <f>L19</f>
        <v>有度FC</v>
      </c>
      <c r="M22" s="95">
        <v>1</v>
      </c>
      <c r="N22" s="96" t="s">
        <v>67</v>
      </c>
      <c r="O22" s="95">
        <v>0</v>
      </c>
      <c r="P22" s="97" t="str">
        <f>L20</f>
        <v>東海大学付属小SSS</v>
      </c>
      <c r="Q22" s="98" t="str">
        <f>P21</f>
        <v>FCS-Stolz</v>
      </c>
      <c r="R22" s="99" t="str">
        <f>L21</f>
        <v>高部JFC</v>
      </c>
      <c r="S22" s="92"/>
    </row>
    <row r="23" spans="1:19" ht="18.75" customHeight="1">
      <c r="A23" s="76" t="s">
        <v>71</v>
      </c>
      <c r="B23" s="93" t="s">
        <v>3</v>
      </c>
      <c r="C23" s="94" t="str">
        <f>G19</f>
        <v>清水プエルトSC</v>
      </c>
      <c r="D23" s="95">
        <v>0</v>
      </c>
      <c r="E23" s="96" t="s">
        <v>67</v>
      </c>
      <c r="F23" s="95">
        <v>1</v>
      </c>
      <c r="G23" s="97" t="str">
        <f>G20</f>
        <v>清水クラブSS</v>
      </c>
      <c r="H23" s="103" t="str">
        <f>C24</f>
        <v>SALFUS oRs</v>
      </c>
      <c r="I23" s="104" t="str">
        <f>G24</f>
        <v>興津SSS</v>
      </c>
      <c r="J23" s="90">
        <v>0.506944444444444</v>
      </c>
      <c r="K23" s="101" t="s">
        <v>5</v>
      </c>
      <c r="L23" s="94" t="str">
        <f>P19</f>
        <v>駒越小SSS</v>
      </c>
      <c r="M23" s="95">
        <v>1</v>
      </c>
      <c r="N23" s="96" t="s">
        <v>67</v>
      </c>
      <c r="O23" s="95">
        <v>3</v>
      </c>
      <c r="P23" s="97" t="str">
        <f>P20</f>
        <v>入江SSS</v>
      </c>
      <c r="Q23" s="103" t="str">
        <f>L24</f>
        <v>高部JFC</v>
      </c>
      <c r="R23" s="104" t="str">
        <f>P24</f>
        <v>清水ヴァーモス</v>
      </c>
      <c r="S23" s="92"/>
    </row>
    <row r="24" spans="1:19" ht="18.75" customHeight="1">
      <c r="A24" s="76" t="s">
        <v>72</v>
      </c>
      <c r="B24" s="93" t="s">
        <v>18</v>
      </c>
      <c r="C24" s="94" t="str">
        <f>C21</f>
        <v>SALFUS oRs</v>
      </c>
      <c r="D24" s="95">
        <v>7</v>
      </c>
      <c r="E24" s="96" t="s">
        <v>67</v>
      </c>
      <c r="F24" s="95">
        <v>0</v>
      </c>
      <c r="G24" s="97" t="str">
        <f>'1次リーグ'!C23</f>
        <v>興津SSS</v>
      </c>
      <c r="H24" s="103" t="str">
        <f>G23</f>
        <v>清水クラブSS</v>
      </c>
      <c r="I24" s="104" t="str">
        <f>C23</f>
        <v>清水プエルトSC</v>
      </c>
      <c r="J24" s="100">
        <v>0.534722222222222</v>
      </c>
      <c r="K24" s="101" t="s">
        <v>43</v>
      </c>
      <c r="L24" s="94" t="str">
        <f>L21</f>
        <v>高部JFC</v>
      </c>
      <c r="M24" s="95">
        <v>11</v>
      </c>
      <c r="N24" s="96" t="s">
        <v>67</v>
      </c>
      <c r="O24" s="95">
        <v>0</v>
      </c>
      <c r="P24" s="97" t="str">
        <f>'1次リーグ'!I23</f>
        <v>清水ヴァーモス</v>
      </c>
      <c r="Q24" s="103" t="str">
        <f>P23</f>
        <v>入江SSS</v>
      </c>
      <c r="R24" s="104" t="str">
        <f>L23</f>
        <v>駒越小SSS</v>
      </c>
      <c r="S24" s="92"/>
    </row>
    <row r="25" spans="1:19" ht="18.75" customHeight="1">
      <c r="A25" s="76" t="s">
        <v>73</v>
      </c>
      <c r="B25" s="93" t="s">
        <v>3</v>
      </c>
      <c r="C25" s="94" t="str">
        <f>C19</f>
        <v>三保FC</v>
      </c>
      <c r="D25" s="95">
        <v>3</v>
      </c>
      <c r="E25" s="96" t="s">
        <v>67</v>
      </c>
      <c r="F25" s="95">
        <v>0</v>
      </c>
      <c r="G25" s="97" t="str">
        <f>G20</f>
        <v>清水クラブSS</v>
      </c>
      <c r="H25" s="103" t="str">
        <f>G27</f>
        <v>興津SSS</v>
      </c>
      <c r="I25" s="104" t="str">
        <f>C27</f>
        <v>江尻SSS</v>
      </c>
      <c r="J25" s="90">
        <v>0.5625</v>
      </c>
      <c r="K25" s="93" t="s">
        <v>5</v>
      </c>
      <c r="L25" s="94" t="str">
        <f>L19</f>
        <v>有度FC</v>
      </c>
      <c r="M25" s="95">
        <v>1</v>
      </c>
      <c r="N25" s="96" t="s">
        <v>67</v>
      </c>
      <c r="O25" s="95">
        <v>1</v>
      </c>
      <c r="P25" s="97" t="str">
        <f>P20</f>
        <v>入江SSS</v>
      </c>
      <c r="Q25" s="103" t="str">
        <f>P27</f>
        <v>清水ヴァーモス</v>
      </c>
      <c r="R25" s="104" t="str">
        <f>L27</f>
        <v>FCS-Stolz</v>
      </c>
      <c r="S25" s="92"/>
    </row>
    <row r="26" spans="1:19" ht="18.75" customHeight="1">
      <c r="A26" s="76" t="s">
        <v>74</v>
      </c>
      <c r="B26" s="106" t="s">
        <v>3</v>
      </c>
      <c r="C26" s="102" t="str">
        <f>G19</f>
        <v>清水プエルトSC</v>
      </c>
      <c r="D26" s="95">
        <v>5</v>
      </c>
      <c r="E26" s="96" t="s">
        <v>67</v>
      </c>
      <c r="F26" s="95">
        <v>0</v>
      </c>
      <c r="G26" s="97" t="str">
        <f>C20</f>
        <v>浜田SSS</v>
      </c>
      <c r="H26" s="119" t="str">
        <f>C25</f>
        <v>三保FC</v>
      </c>
      <c r="I26" s="122" t="str">
        <f>G25</f>
        <v>清水クラブSS</v>
      </c>
      <c r="J26" s="100">
        <v>0.590277777777778</v>
      </c>
      <c r="K26" s="106" t="s">
        <v>5</v>
      </c>
      <c r="L26" s="102" t="str">
        <f>P19</f>
        <v>駒越小SSS</v>
      </c>
      <c r="M26" s="95">
        <v>2</v>
      </c>
      <c r="N26" s="96" t="s">
        <v>67</v>
      </c>
      <c r="O26" s="95">
        <v>2</v>
      </c>
      <c r="P26" s="97" t="str">
        <f>L20</f>
        <v>東海大学付属小SSS</v>
      </c>
      <c r="Q26" s="119" t="str">
        <f>L25</f>
        <v>有度FC</v>
      </c>
      <c r="R26" s="152" t="str">
        <f>P25</f>
        <v>入江SSS</v>
      </c>
      <c r="S26" s="92"/>
    </row>
    <row r="27" spans="1:19" ht="18.75" customHeight="1" thickBot="1">
      <c r="A27" s="81" t="s">
        <v>75</v>
      </c>
      <c r="B27" s="108" t="s">
        <v>18</v>
      </c>
      <c r="C27" s="109" t="str">
        <f>G21</f>
        <v>江尻SSS</v>
      </c>
      <c r="D27" s="110">
        <v>1</v>
      </c>
      <c r="E27" s="111" t="s">
        <v>67</v>
      </c>
      <c r="F27" s="110">
        <v>0</v>
      </c>
      <c r="G27" s="112" t="str">
        <f>G24</f>
        <v>興津SSS</v>
      </c>
      <c r="H27" s="113" t="str">
        <f>C26</f>
        <v>清水プエルトSC</v>
      </c>
      <c r="I27" s="114" t="str">
        <f>G26</f>
        <v>浜田SSS</v>
      </c>
      <c r="J27" s="115">
        <v>0.618055555555555</v>
      </c>
      <c r="K27" s="108" t="s">
        <v>43</v>
      </c>
      <c r="L27" s="109" t="str">
        <f>P21</f>
        <v>FCS-Stolz</v>
      </c>
      <c r="M27" s="110">
        <v>1</v>
      </c>
      <c r="N27" s="111" t="s">
        <v>67</v>
      </c>
      <c r="O27" s="110">
        <v>3</v>
      </c>
      <c r="P27" s="112" t="str">
        <f>P24</f>
        <v>清水ヴァーモス</v>
      </c>
      <c r="Q27" s="113" t="str">
        <f>L26</f>
        <v>駒越小SSS</v>
      </c>
      <c r="R27" s="114" t="str">
        <f>P26</f>
        <v>東海大学付属小SSS</v>
      </c>
      <c r="S27" s="92"/>
    </row>
    <row r="28" spans="1:19" ht="10.5" customHeight="1">
      <c r="A28" s="117"/>
      <c r="B28" s="117"/>
      <c r="J28" s="117"/>
      <c r="K28" s="117"/>
      <c r="L28" s="117"/>
      <c r="N28" s="117"/>
      <c r="P28" s="117"/>
      <c r="Q28" s="117"/>
      <c r="R28" s="117"/>
      <c r="S28" s="117"/>
    </row>
    <row r="29" spans="3:7" ht="13.5" customHeight="1">
      <c r="C29" s="121" t="s">
        <v>110</v>
      </c>
      <c r="E29" s="129" t="s">
        <v>113</v>
      </c>
      <c r="G29" s="130" t="s">
        <v>111</v>
      </c>
    </row>
    <row r="30" spans="3:5" ht="6" customHeight="1">
      <c r="C30" s="121"/>
      <c r="E30" s="122"/>
    </row>
    <row r="31" spans="3:15" s="120" customFormat="1" ht="13.5" customHeight="1">
      <c r="C31" s="121" t="s">
        <v>34</v>
      </c>
      <c r="D31" s="121"/>
      <c r="E31" s="122" t="s">
        <v>66</v>
      </c>
      <c r="F31" s="122"/>
      <c r="G31" s="120" t="s">
        <v>21</v>
      </c>
      <c r="I31" s="123"/>
      <c r="M31" s="121"/>
      <c r="O31" s="121"/>
    </row>
    <row r="32" spans="3:9" s="120" customFormat="1" ht="12">
      <c r="C32" s="124"/>
      <c r="E32" s="122" t="s">
        <v>68</v>
      </c>
      <c r="F32" s="122"/>
      <c r="G32" s="120" t="s">
        <v>106</v>
      </c>
      <c r="H32" s="125"/>
      <c r="I32" s="125"/>
    </row>
    <row r="33" spans="2:11" s="120" customFormat="1" ht="6" customHeight="1">
      <c r="B33" s="125"/>
      <c r="C33" s="124"/>
      <c r="H33" s="125"/>
      <c r="I33" s="125"/>
      <c r="J33" s="125"/>
      <c r="K33" s="125"/>
    </row>
    <row r="34" spans="2:15" s="120" customFormat="1" ht="13.5" customHeight="1">
      <c r="B34" s="125"/>
      <c r="C34" s="151" t="s">
        <v>29</v>
      </c>
      <c r="D34" s="126"/>
      <c r="E34" s="122" t="s">
        <v>66</v>
      </c>
      <c r="F34" s="122"/>
      <c r="G34" s="123" t="s">
        <v>45</v>
      </c>
      <c r="H34" s="125"/>
      <c r="I34" s="125"/>
      <c r="J34" s="125"/>
      <c r="K34" s="125"/>
      <c r="M34" s="126"/>
      <c r="O34" s="126"/>
    </row>
    <row r="35" spans="2:11" s="120" customFormat="1" ht="12">
      <c r="B35" s="125"/>
      <c r="E35" s="122" t="s">
        <v>68</v>
      </c>
      <c r="F35" s="122"/>
      <c r="G35" s="127" t="s">
        <v>76</v>
      </c>
      <c r="H35" s="125"/>
      <c r="I35" s="125"/>
      <c r="J35" s="125"/>
      <c r="K35" s="125"/>
    </row>
    <row r="36" spans="2:11" ht="12">
      <c r="B36" s="128"/>
      <c r="E36" s="129" t="s">
        <v>69</v>
      </c>
      <c r="G36" s="130" t="s">
        <v>107</v>
      </c>
      <c r="I36" s="128"/>
      <c r="J36" s="128"/>
      <c r="K36" s="128"/>
    </row>
  </sheetData>
  <sheetProtection/>
  <mergeCells count="19">
    <mergeCell ref="A1:R1"/>
    <mergeCell ref="C4:G4"/>
    <mergeCell ref="C17:G17"/>
    <mergeCell ref="L4:P4"/>
    <mergeCell ref="L17:P17"/>
    <mergeCell ref="Q4:R4"/>
    <mergeCell ref="L16:R16"/>
    <mergeCell ref="J16:J18"/>
    <mergeCell ref="J3:J5"/>
    <mergeCell ref="H17:I17"/>
    <mergeCell ref="K3:R3"/>
    <mergeCell ref="K4:K5"/>
    <mergeCell ref="Q17:R17"/>
    <mergeCell ref="B4:B5"/>
    <mergeCell ref="B3:I3"/>
    <mergeCell ref="B16:I16"/>
    <mergeCell ref="B17:B18"/>
    <mergeCell ref="K17:K18"/>
    <mergeCell ref="H4:I4"/>
  </mergeCells>
  <printOptions/>
  <pageMargins left="0.29" right="0.14" top="0.26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7"/>
  <sheetViews>
    <sheetView zoomScale="75" zoomScaleNormal="75" zoomScalePageLayoutView="0" workbookViewId="0" topLeftCell="F1">
      <selection activeCell="AD38" sqref="AD38:AF39"/>
    </sheetView>
  </sheetViews>
  <sheetFormatPr defaultColWidth="9.140625" defaultRowHeight="15"/>
  <cols>
    <col min="1" max="1" width="16.28125" style="66" customWidth="1"/>
    <col min="2" max="13" width="3.57421875" style="66" customWidth="1"/>
    <col min="14" max="22" width="7.57421875" style="58" customWidth="1"/>
    <col min="23" max="23" width="1.1484375" style="58" customWidth="1"/>
    <col min="24" max="25" width="9.00390625" style="58" hidden="1" customWidth="1"/>
    <col min="26" max="26" width="16.28125" style="66" customWidth="1"/>
    <col min="27" max="35" width="3.57421875" style="66" customWidth="1"/>
    <col min="36" max="38" width="3.57421875" style="66" hidden="1" customWidth="1"/>
    <col min="39" max="47" width="7.57421875" style="58" customWidth="1"/>
    <col min="48" max="48" width="0" style="58" hidden="1" customWidth="1"/>
    <col min="49" max="49" width="9.00390625" style="58" hidden="1" customWidth="1"/>
    <col min="50" max="16384" width="9.00390625" style="58" customWidth="1"/>
  </cols>
  <sheetData>
    <row r="1" spans="1:47" ht="31.5" customHeight="1">
      <c r="A1" s="258" t="s">
        <v>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Z1" s="258" t="s">
        <v>96</v>
      </c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</row>
    <row r="2" ht="23.25" customHeight="1"/>
    <row r="3" spans="1:47" ht="33.75" customHeight="1">
      <c r="A3" s="137" t="s">
        <v>42</v>
      </c>
      <c r="B3" s="253" t="str">
        <f>A4</f>
        <v>三保FC</v>
      </c>
      <c r="C3" s="253"/>
      <c r="D3" s="253"/>
      <c r="E3" s="254" t="str">
        <f>A6</f>
        <v>清水プエルトSC</v>
      </c>
      <c r="F3" s="254"/>
      <c r="G3" s="254"/>
      <c r="H3" s="254" t="str">
        <f>A8</f>
        <v>浜田SSS</v>
      </c>
      <c r="I3" s="254"/>
      <c r="J3" s="254"/>
      <c r="K3" s="253" t="str">
        <f>A10</f>
        <v>清水クラブSS</v>
      </c>
      <c r="L3" s="253"/>
      <c r="M3" s="253"/>
      <c r="N3" s="47" t="s">
        <v>10</v>
      </c>
      <c r="O3" s="48" t="s">
        <v>35</v>
      </c>
      <c r="P3" s="48" t="s">
        <v>36</v>
      </c>
      <c r="Q3" s="48" t="s">
        <v>37</v>
      </c>
      <c r="R3" s="49" t="s">
        <v>11</v>
      </c>
      <c r="S3" s="49" t="s">
        <v>38</v>
      </c>
      <c r="T3" s="51" t="s">
        <v>39</v>
      </c>
      <c r="U3" s="48" t="s">
        <v>40</v>
      </c>
      <c r="V3" s="50" t="s">
        <v>41</v>
      </c>
      <c r="Z3" s="137" t="s">
        <v>102</v>
      </c>
      <c r="AA3" s="255" t="str">
        <f>Z4</f>
        <v>SALFUS oRs</v>
      </c>
      <c r="AB3" s="256"/>
      <c r="AC3" s="257"/>
      <c r="AD3" s="259" t="str">
        <f>Z6</f>
        <v>江尻SSS</v>
      </c>
      <c r="AE3" s="260"/>
      <c r="AF3" s="261"/>
      <c r="AG3" s="259" t="str">
        <f>Z8</f>
        <v>興津SSS</v>
      </c>
      <c r="AH3" s="260"/>
      <c r="AI3" s="261"/>
      <c r="AJ3" s="255"/>
      <c r="AK3" s="256"/>
      <c r="AL3" s="257"/>
      <c r="AM3" s="47" t="s">
        <v>10</v>
      </c>
      <c r="AN3" s="48" t="s">
        <v>35</v>
      </c>
      <c r="AO3" s="48" t="s">
        <v>36</v>
      </c>
      <c r="AP3" s="48" t="s">
        <v>37</v>
      </c>
      <c r="AQ3" s="49" t="s">
        <v>11</v>
      </c>
      <c r="AR3" s="49" t="s">
        <v>38</v>
      </c>
      <c r="AS3" s="51" t="s">
        <v>39</v>
      </c>
      <c r="AT3" s="48" t="s">
        <v>40</v>
      </c>
      <c r="AU3" s="50" t="s">
        <v>41</v>
      </c>
    </row>
    <row r="4" spans="1:49" ht="26.25" customHeight="1">
      <c r="A4" s="249" t="str">
        <f>'1次リーグ'!C15</f>
        <v>三保FC</v>
      </c>
      <c r="B4" s="250"/>
      <c r="C4" s="250"/>
      <c r="D4" s="250"/>
      <c r="E4" s="53">
        <v>4</v>
      </c>
      <c r="F4" s="55" t="s">
        <v>97</v>
      </c>
      <c r="G4" s="54">
        <v>1</v>
      </c>
      <c r="H4" s="53">
        <v>12</v>
      </c>
      <c r="I4" s="55" t="s">
        <v>98</v>
      </c>
      <c r="J4" s="54">
        <v>0</v>
      </c>
      <c r="K4" s="53">
        <v>3</v>
      </c>
      <c r="L4" s="55" t="s">
        <v>98</v>
      </c>
      <c r="M4" s="54">
        <v>0</v>
      </c>
      <c r="N4" s="244">
        <f>COUNTIF(E5:M5,"○")+COUNTIF(E5:M5,"△")+COUNTIF(E5:M5,"●")</f>
        <v>3</v>
      </c>
      <c r="O4" s="244">
        <f>COUNTIF(E5:M5,"○")</f>
        <v>3</v>
      </c>
      <c r="P4" s="244">
        <f>COUNTIF(E5:M5,"●")</f>
        <v>0</v>
      </c>
      <c r="Q4" s="244">
        <f>COUNTIF(E5:M5,"△")</f>
        <v>0</v>
      </c>
      <c r="R4" s="244">
        <f>SUM(E4,H4,K4)</f>
        <v>19</v>
      </c>
      <c r="S4" s="244">
        <f>SUM(G4,J4,M4)</f>
        <v>1</v>
      </c>
      <c r="T4" s="244">
        <f>R4-S4</f>
        <v>18</v>
      </c>
      <c r="U4" s="244">
        <f>IF(COUNT(O4:Q5),O4*3+Q4,)</f>
        <v>9</v>
      </c>
      <c r="V4" s="251">
        <f>RANK(X4,$X4:$X11,0)</f>
        <v>1</v>
      </c>
      <c r="X4" s="262">
        <f>U4*100+T4+R4/100</f>
        <v>918.19</v>
      </c>
      <c r="Z4" s="249" t="str">
        <f>'1次リーグ'!C21</f>
        <v>SALFUS oRs</v>
      </c>
      <c r="AA4" s="250"/>
      <c r="AB4" s="250"/>
      <c r="AC4" s="250"/>
      <c r="AD4" s="53">
        <v>8</v>
      </c>
      <c r="AE4" s="55" t="s">
        <v>97</v>
      </c>
      <c r="AF4" s="54">
        <v>0</v>
      </c>
      <c r="AG4" s="53">
        <v>7</v>
      </c>
      <c r="AH4" s="55" t="s">
        <v>98</v>
      </c>
      <c r="AI4" s="54">
        <v>0</v>
      </c>
      <c r="AJ4" s="56"/>
      <c r="AK4" s="55" t="s">
        <v>97</v>
      </c>
      <c r="AL4" s="57"/>
      <c r="AM4" s="244">
        <f>COUNTIF(AD5:AL5,"○")+COUNTIF(AD5:AL5,"△")+COUNTIF(AD5:AL5,"●")</f>
        <v>2</v>
      </c>
      <c r="AN4" s="244">
        <f>COUNTIF(AD5:AL5,"○")</f>
        <v>2</v>
      </c>
      <c r="AO4" s="244">
        <f>COUNTIF(AD5:AL5,"●")</f>
        <v>0</v>
      </c>
      <c r="AP4" s="244">
        <f>COUNTIF(AD5:AL5,"△")</f>
        <v>0</v>
      </c>
      <c r="AQ4" s="244">
        <f>SUM(AD4,AG4,AJ4)</f>
        <v>15</v>
      </c>
      <c r="AR4" s="244">
        <f>SUM(AF4,AI4,AL4)</f>
        <v>0</v>
      </c>
      <c r="AS4" s="244">
        <f>AQ4-AR4</f>
        <v>15</v>
      </c>
      <c r="AT4" s="244">
        <f>IF(COUNT(AN4:AP5),AN4*3+AP4,)</f>
        <v>6</v>
      </c>
      <c r="AU4" s="251">
        <f>RANK(AW4,$AW4:$AW9,0)</f>
        <v>1</v>
      </c>
      <c r="AW4" s="262">
        <f>AT4*100+AS4+AQ4/100</f>
        <v>615.15</v>
      </c>
    </row>
    <row r="5" spans="1:49" ht="26.25" customHeight="1">
      <c r="A5" s="249"/>
      <c r="B5" s="250"/>
      <c r="C5" s="250"/>
      <c r="D5" s="250"/>
      <c r="E5" s="245" t="str">
        <f>IF(E4="","",IF(E4&gt;G4,"○",IF(E4=G4,"△",IF(E4&lt;G4,"●"))))</f>
        <v>○</v>
      </c>
      <c r="F5" s="245"/>
      <c r="G5" s="245"/>
      <c r="H5" s="245" t="str">
        <f>IF(H4="","",IF(H4&gt;J4,"○",IF(H4=J4,"△",IF(H4&lt;J4,"●"))))</f>
        <v>○</v>
      </c>
      <c r="I5" s="245"/>
      <c r="J5" s="245"/>
      <c r="K5" s="245" t="str">
        <f>IF(K4="","",IF(K4&gt;M4,"○",IF(K4=M4,"△",IF(K4&lt;M4,"●"))))</f>
        <v>○</v>
      </c>
      <c r="L5" s="245"/>
      <c r="M5" s="245"/>
      <c r="N5" s="244"/>
      <c r="O5" s="244"/>
      <c r="P5" s="244"/>
      <c r="Q5" s="244"/>
      <c r="R5" s="244"/>
      <c r="S5" s="244"/>
      <c r="T5" s="244"/>
      <c r="U5" s="244"/>
      <c r="V5" s="252"/>
      <c r="X5" s="262"/>
      <c r="Z5" s="249"/>
      <c r="AA5" s="250"/>
      <c r="AB5" s="250"/>
      <c r="AC5" s="250"/>
      <c r="AD5" s="245" t="str">
        <f>IF(AD4="","",IF(AD4&gt;AF4,"○",IF(AD4=AF4,"△",IF(AD4&lt;AF4,"●"))))</f>
        <v>○</v>
      </c>
      <c r="AE5" s="245"/>
      <c r="AF5" s="245"/>
      <c r="AG5" s="245" t="str">
        <f>IF(AG4="","",IF(AG4&gt;AI4,"○",IF(AG4=AI4,"△",IF(AG4&lt;AI4,"●"))))</f>
        <v>○</v>
      </c>
      <c r="AH5" s="245"/>
      <c r="AI5" s="245"/>
      <c r="AJ5" s="246">
        <f>IF(AJ4="","",IF(AJ4&gt;AL4,"○",IF(AJ4=AL4,"△",IF(AJ4&lt;AL4,"●"))))</f>
      </c>
      <c r="AK5" s="247"/>
      <c r="AL5" s="248"/>
      <c r="AM5" s="244"/>
      <c r="AN5" s="244"/>
      <c r="AO5" s="244"/>
      <c r="AP5" s="244"/>
      <c r="AQ5" s="244"/>
      <c r="AR5" s="244"/>
      <c r="AS5" s="244"/>
      <c r="AT5" s="244"/>
      <c r="AU5" s="252"/>
      <c r="AW5" s="262"/>
    </row>
    <row r="6" spans="1:49" ht="26.25" customHeight="1">
      <c r="A6" s="249" t="str">
        <f>'1次リーグ'!C16</f>
        <v>清水プエルトSC</v>
      </c>
      <c r="B6" s="56">
        <f>IF(G4="","",G4)</f>
        <v>1</v>
      </c>
      <c r="C6" s="55" t="s">
        <v>98</v>
      </c>
      <c r="D6" s="57">
        <f>IF(E4="","",E4)</f>
        <v>4</v>
      </c>
      <c r="E6" s="250"/>
      <c r="F6" s="250"/>
      <c r="G6" s="250"/>
      <c r="H6" s="53">
        <v>5</v>
      </c>
      <c r="I6" s="55" t="s">
        <v>98</v>
      </c>
      <c r="J6" s="54">
        <v>0</v>
      </c>
      <c r="K6" s="53">
        <v>0</v>
      </c>
      <c r="L6" s="55" t="s">
        <v>98</v>
      </c>
      <c r="M6" s="54">
        <v>1</v>
      </c>
      <c r="N6" s="244">
        <f>COUNTIF(B7:M7,"○")+COUNTIF(B7:M7,"△")+COUNTIF(B7:M7,"●")</f>
        <v>3</v>
      </c>
      <c r="O6" s="244">
        <f>COUNTIF(B7:M7,"○")</f>
        <v>1</v>
      </c>
      <c r="P6" s="244">
        <f>COUNTIF(B7:M7,"●")</f>
        <v>2</v>
      </c>
      <c r="Q6" s="244">
        <f>COUNTIF(B7:M7,"△")</f>
        <v>0</v>
      </c>
      <c r="R6" s="244">
        <f>SUM(B6,H6,K6)</f>
        <v>6</v>
      </c>
      <c r="S6" s="244">
        <f>SUM(D6,J6,M6)</f>
        <v>5</v>
      </c>
      <c r="T6" s="244">
        <f>R6-S6</f>
        <v>1</v>
      </c>
      <c r="U6" s="244">
        <f>IF(COUNT(O6:Q7),O6*3+Q6,)</f>
        <v>3</v>
      </c>
      <c r="V6" s="251">
        <f>RANK(X6,$X4:$X11,0)</f>
        <v>3</v>
      </c>
      <c r="X6" s="262">
        <f>U6*100+T6+R6/100</f>
        <v>301.06</v>
      </c>
      <c r="Z6" s="249" t="str">
        <f>'1次リーグ'!C22</f>
        <v>江尻SSS</v>
      </c>
      <c r="AA6" s="56">
        <f>IF(AF4="","",AF4)</f>
        <v>0</v>
      </c>
      <c r="AB6" s="55" t="s">
        <v>98</v>
      </c>
      <c r="AC6" s="57">
        <f>IF(AD4="","",AD4)</f>
        <v>8</v>
      </c>
      <c r="AD6" s="250"/>
      <c r="AE6" s="250"/>
      <c r="AF6" s="250"/>
      <c r="AG6" s="53">
        <v>1</v>
      </c>
      <c r="AH6" s="55" t="s">
        <v>98</v>
      </c>
      <c r="AI6" s="54">
        <v>0</v>
      </c>
      <c r="AJ6" s="56"/>
      <c r="AK6" s="55" t="s">
        <v>97</v>
      </c>
      <c r="AL6" s="57"/>
      <c r="AM6" s="244">
        <f>COUNTIF(AA7:AL7,"○")+COUNTIF(AA7:AL7,"△")+COUNTIF(AA7:AL7,"●")</f>
        <v>2</v>
      </c>
      <c r="AN6" s="244">
        <f>COUNTIF(AA7:AL7,"○")</f>
        <v>1</v>
      </c>
      <c r="AO6" s="244">
        <f>COUNTIF(AA7:AL7,"●")</f>
        <v>1</v>
      </c>
      <c r="AP6" s="244">
        <f>COUNTIF(AA7:AL7,"△")</f>
        <v>0</v>
      </c>
      <c r="AQ6" s="244">
        <f>SUM(AA6,AG6,AJ6)</f>
        <v>1</v>
      </c>
      <c r="AR6" s="244">
        <f>SUM(AC6,AI6,AL6)</f>
        <v>8</v>
      </c>
      <c r="AS6" s="244">
        <f>AQ6-AR6</f>
        <v>-7</v>
      </c>
      <c r="AT6" s="244">
        <f>IF(COUNT(AN6:AP7),AN6*3+AP6,)</f>
        <v>3</v>
      </c>
      <c r="AU6" s="251">
        <f>RANK(AW6,$AW4:$AW9,0)</f>
        <v>2</v>
      </c>
      <c r="AW6" s="262">
        <f>AT6*100+AS6+AQ6/100</f>
        <v>293.01</v>
      </c>
    </row>
    <row r="7" spans="1:49" ht="26.25" customHeight="1">
      <c r="A7" s="249"/>
      <c r="B7" s="245" t="str">
        <f>IF(B6="","",IF(B6&gt;D6,"○",IF(B6=D6,"△",IF(B6&lt;D6,"●"))))</f>
        <v>●</v>
      </c>
      <c r="C7" s="245"/>
      <c r="D7" s="245"/>
      <c r="E7" s="250"/>
      <c r="F7" s="250"/>
      <c r="G7" s="250"/>
      <c r="H7" s="245" t="str">
        <f>IF(H6="","",IF(H6&gt;J6,"○",IF(H6=J6,"△",IF(H6&lt;J6,"●"))))</f>
        <v>○</v>
      </c>
      <c r="I7" s="245"/>
      <c r="J7" s="245"/>
      <c r="K7" s="245" t="str">
        <f>IF(K6="","",IF(K6&gt;M6,"○",IF(K6=M6,"△",IF(K6&lt;M6,"●"))))</f>
        <v>●</v>
      </c>
      <c r="L7" s="245"/>
      <c r="M7" s="245"/>
      <c r="N7" s="244"/>
      <c r="O7" s="244"/>
      <c r="P7" s="244"/>
      <c r="Q7" s="244"/>
      <c r="R7" s="244"/>
      <c r="S7" s="244"/>
      <c r="T7" s="244"/>
      <c r="U7" s="244"/>
      <c r="V7" s="252"/>
      <c r="X7" s="262"/>
      <c r="Z7" s="249"/>
      <c r="AA7" s="245" t="str">
        <f>IF(AA6="","",IF(AA6&gt;AC6,"○",IF(AA6=AC6,"△",IF(AA6&lt;AC6,"●"))))</f>
        <v>●</v>
      </c>
      <c r="AB7" s="245"/>
      <c r="AC7" s="245"/>
      <c r="AD7" s="250"/>
      <c r="AE7" s="250"/>
      <c r="AF7" s="250"/>
      <c r="AG7" s="245" t="str">
        <f>IF(AG6="","",IF(AG6&gt;AI6,"○",IF(AG6=AI6,"△",IF(AG6&lt;AI6,"●"))))</f>
        <v>○</v>
      </c>
      <c r="AH7" s="245"/>
      <c r="AI7" s="245"/>
      <c r="AJ7" s="246">
        <f>IF(AJ6="","",IF(AJ6&gt;AL6,"○",IF(AJ6=AL6,"△",IF(AJ6&lt;AL6,"●"))))</f>
      </c>
      <c r="AK7" s="247"/>
      <c r="AL7" s="248"/>
      <c r="AM7" s="244"/>
      <c r="AN7" s="244"/>
      <c r="AO7" s="244"/>
      <c r="AP7" s="244"/>
      <c r="AQ7" s="244"/>
      <c r="AR7" s="244"/>
      <c r="AS7" s="244"/>
      <c r="AT7" s="244"/>
      <c r="AU7" s="252"/>
      <c r="AW7" s="262"/>
    </row>
    <row r="8" spans="1:49" ht="26.25" customHeight="1">
      <c r="A8" s="249" t="str">
        <f>'1次リーグ'!C17</f>
        <v>浜田SSS</v>
      </c>
      <c r="B8" s="56">
        <f>IF(J4="","",J4)</f>
        <v>0</v>
      </c>
      <c r="C8" s="55" t="s">
        <v>98</v>
      </c>
      <c r="D8" s="57">
        <f>IF(H4="","",H4)</f>
        <v>12</v>
      </c>
      <c r="E8" s="56">
        <f>IF(J6="","",J6)</f>
        <v>0</v>
      </c>
      <c r="F8" s="55" t="s">
        <v>98</v>
      </c>
      <c r="G8" s="57">
        <f>IF(H6="","",H6)</f>
        <v>5</v>
      </c>
      <c r="H8" s="250"/>
      <c r="I8" s="250"/>
      <c r="J8" s="250"/>
      <c r="K8" s="53">
        <v>0</v>
      </c>
      <c r="L8" s="55" t="s">
        <v>98</v>
      </c>
      <c r="M8" s="54">
        <v>7</v>
      </c>
      <c r="N8" s="244">
        <f>COUNTIF(B9:M9,"○")+COUNTIF(B9:M9,"△")+COUNTIF(B9:M9,"●")</f>
        <v>3</v>
      </c>
      <c r="O8" s="244">
        <f>COUNTIF(B9:M9,"○")</f>
        <v>0</v>
      </c>
      <c r="P8" s="244">
        <f>COUNTIF(B9:M9,"●")</f>
        <v>3</v>
      </c>
      <c r="Q8" s="244">
        <f>COUNTIF(B9:M9,"△")</f>
        <v>0</v>
      </c>
      <c r="R8" s="244">
        <f>SUM(B8,E8,K8)</f>
        <v>0</v>
      </c>
      <c r="S8" s="244">
        <f>SUM(D8,G8,M8)</f>
        <v>24</v>
      </c>
      <c r="T8" s="244">
        <f>R8-S8</f>
        <v>-24</v>
      </c>
      <c r="U8" s="244">
        <f>IF(COUNT(O8:Q9),O8*3+Q8,)</f>
        <v>0</v>
      </c>
      <c r="V8" s="251">
        <f>RANK(X8,$X4:$X11,0)</f>
        <v>4</v>
      </c>
      <c r="X8" s="262">
        <f>U8*100+T8+R8/100</f>
        <v>-24</v>
      </c>
      <c r="Z8" s="249" t="str">
        <f>'1次リーグ'!C23</f>
        <v>興津SSS</v>
      </c>
      <c r="AA8" s="56">
        <f>IF(AI4="","",AI4)</f>
        <v>0</v>
      </c>
      <c r="AB8" s="55" t="s">
        <v>98</v>
      </c>
      <c r="AC8" s="57">
        <f>IF(AG4="","",AG4)</f>
        <v>7</v>
      </c>
      <c r="AD8" s="56">
        <f>IF(AI6="","",AI6)</f>
        <v>0</v>
      </c>
      <c r="AE8" s="55" t="s">
        <v>98</v>
      </c>
      <c r="AF8" s="57">
        <f>IF(AG6="","",AG6)</f>
        <v>1</v>
      </c>
      <c r="AG8" s="250"/>
      <c r="AH8" s="250"/>
      <c r="AI8" s="250"/>
      <c r="AJ8" s="56"/>
      <c r="AK8" s="55" t="s">
        <v>97</v>
      </c>
      <c r="AL8" s="57"/>
      <c r="AM8" s="244">
        <f>COUNTIF(AA9:AL9,"○")+COUNTIF(AA9:AL9,"△")+COUNTIF(AA9:AL9,"●")</f>
        <v>2</v>
      </c>
      <c r="AN8" s="244">
        <f>COUNTIF(AA9:AL9,"○")</f>
        <v>0</v>
      </c>
      <c r="AO8" s="244">
        <f>COUNTIF(AA9:AL9,"●")</f>
        <v>2</v>
      </c>
      <c r="AP8" s="244">
        <f>COUNTIF(AA9:AL9,"△")</f>
        <v>0</v>
      </c>
      <c r="AQ8" s="244">
        <f>SUM(AA8,AD8,AJ8)</f>
        <v>0</v>
      </c>
      <c r="AR8" s="244">
        <f>SUM(AC8,AF8,AL8)</f>
        <v>8</v>
      </c>
      <c r="AS8" s="244">
        <f>AQ8-AR8</f>
        <v>-8</v>
      </c>
      <c r="AT8" s="244">
        <f>IF(COUNT(AN8:AP9),AN8*3+AP8,)</f>
        <v>0</v>
      </c>
      <c r="AU8" s="251">
        <f>RANK(AW8,$AW4:$AW9,0)</f>
        <v>3</v>
      </c>
      <c r="AW8" s="262">
        <f>AT8*100+AS8+AQ8/100</f>
        <v>-8</v>
      </c>
    </row>
    <row r="9" spans="1:49" ht="26.25" customHeight="1">
      <c r="A9" s="249"/>
      <c r="B9" s="245" t="str">
        <f>IF(B8="","",IF(B8&gt;D8,"○",IF(B8=D8,"△",IF(B8&lt;D8,"●"))))</f>
        <v>●</v>
      </c>
      <c r="C9" s="245"/>
      <c r="D9" s="245"/>
      <c r="E9" s="245" t="str">
        <f>IF(E8="","",IF(E8&gt;G8,"○",IF(E8=G8,"△",IF(E8&lt;G8,"●"))))</f>
        <v>●</v>
      </c>
      <c r="F9" s="245"/>
      <c r="G9" s="245"/>
      <c r="H9" s="250"/>
      <c r="I9" s="250"/>
      <c r="J9" s="250"/>
      <c r="K9" s="245" t="str">
        <f>IF(K8="","",IF(K8&gt;M8,"○",IF(K8=M8,"△",IF(K8&lt;M8,"●"))))</f>
        <v>●</v>
      </c>
      <c r="L9" s="245"/>
      <c r="M9" s="245"/>
      <c r="N9" s="244"/>
      <c r="O9" s="244"/>
      <c r="P9" s="244"/>
      <c r="Q9" s="244"/>
      <c r="R9" s="244"/>
      <c r="S9" s="244"/>
      <c r="T9" s="244"/>
      <c r="U9" s="244"/>
      <c r="V9" s="252"/>
      <c r="X9" s="262"/>
      <c r="Z9" s="249"/>
      <c r="AA9" s="245" t="str">
        <f>IF(AA8="","",IF(AA8&gt;AC8,"○",IF(AA8=AC8,"△",IF(AA8&lt;AC8,"●"))))</f>
        <v>●</v>
      </c>
      <c r="AB9" s="245"/>
      <c r="AC9" s="245"/>
      <c r="AD9" s="245" t="str">
        <f>IF(AD8="","",IF(AD8&gt;AF8,"○",IF(AD8=AF8,"△",IF(AD8&lt;AF8,"●"))))</f>
        <v>●</v>
      </c>
      <c r="AE9" s="245"/>
      <c r="AF9" s="245"/>
      <c r="AG9" s="250"/>
      <c r="AH9" s="250"/>
      <c r="AI9" s="250"/>
      <c r="AJ9" s="246">
        <f>IF(AJ8="","",IF(AJ8&gt;AL8,"○",IF(AJ8=AL8,"△",IF(AJ8&lt;AL8,"●"))))</f>
      </c>
      <c r="AK9" s="247"/>
      <c r="AL9" s="248"/>
      <c r="AM9" s="244"/>
      <c r="AN9" s="244"/>
      <c r="AO9" s="244"/>
      <c r="AP9" s="244"/>
      <c r="AQ9" s="244"/>
      <c r="AR9" s="244"/>
      <c r="AS9" s="244"/>
      <c r="AT9" s="244"/>
      <c r="AU9" s="252"/>
      <c r="AW9" s="262"/>
    </row>
    <row r="10" spans="1:49" ht="26.25" customHeight="1">
      <c r="A10" s="249" t="str">
        <f>'1次リーグ'!C18</f>
        <v>清水クラブSS</v>
      </c>
      <c r="B10" s="56">
        <f>IF(M4="","",M4)</f>
        <v>0</v>
      </c>
      <c r="C10" s="55" t="s">
        <v>98</v>
      </c>
      <c r="D10" s="57">
        <f>IF(K4="","",K4)</f>
        <v>3</v>
      </c>
      <c r="E10" s="56">
        <f>IF(M6="","",M6)</f>
        <v>1</v>
      </c>
      <c r="F10" s="55" t="s">
        <v>98</v>
      </c>
      <c r="G10" s="57">
        <f>IF(K6="","",K6)</f>
        <v>0</v>
      </c>
      <c r="H10" s="56">
        <f>IF(M8="","",M8)</f>
        <v>7</v>
      </c>
      <c r="I10" s="55" t="s">
        <v>98</v>
      </c>
      <c r="J10" s="57">
        <f>IF(K8="","",K8)</f>
        <v>0</v>
      </c>
      <c r="K10" s="250"/>
      <c r="L10" s="250"/>
      <c r="M10" s="250"/>
      <c r="N10" s="244">
        <f>COUNTIF(B11:M11,"○")+COUNTIF(B11:M11,"△")+COUNTIF(B11:M11,"●")</f>
        <v>3</v>
      </c>
      <c r="O10" s="244">
        <f>COUNTIF(B11:M11,"○")</f>
        <v>2</v>
      </c>
      <c r="P10" s="244">
        <f>COUNTIF(B11:M11,"●")</f>
        <v>1</v>
      </c>
      <c r="Q10" s="244">
        <f>COUNTIF(B11:M11,"△")</f>
        <v>0</v>
      </c>
      <c r="R10" s="244">
        <f>SUM(B10,E10,H10)</f>
        <v>8</v>
      </c>
      <c r="S10" s="244">
        <f>SUM(D10,G10,J10)</f>
        <v>3</v>
      </c>
      <c r="T10" s="244">
        <f>R10-S10</f>
        <v>5</v>
      </c>
      <c r="U10" s="244">
        <f>IF(COUNT(O10:Q11),O10*3+Q10,)</f>
        <v>6</v>
      </c>
      <c r="V10" s="251">
        <f>RANK(X10,$X4:$X11,0)</f>
        <v>2</v>
      </c>
      <c r="X10" s="262">
        <f>U10*100+T10+R10/100</f>
        <v>605.08</v>
      </c>
      <c r="Z10" s="147"/>
      <c r="AA10" s="142"/>
      <c r="AB10" s="142"/>
      <c r="AC10" s="142"/>
      <c r="AD10" s="142"/>
      <c r="AE10" s="142"/>
      <c r="AF10" s="142"/>
      <c r="AG10" s="143"/>
      <c r="AH10" s="143"/>
      <c r="AI10" s="143"/>
      <c r="AJ10" s="142"/>
      <c r="AK10" s="142"/>
      <c r="AL10" s="142"/>
      <c r="AM10" s="144"/>
      <c r="AN10" s="144"/>
      <c r="AO10" s="144"/>
      <c r="AP10" s="144"/>
      <c r="AQ10" s="144"/>
      <c r="AR10" s="144"/>
      <c r="AS10" s="144"/>
      <c r="AT10" s="144"/>
      <c r="AU10" s="145"/>
      <c r="AW10" s="136"/>
    </row>
    <row r="11" spans="1:49" ht="26.25" customHeight="1">
      <c r="A11" s="249"/>
      <c r="B11" s="245" t="str">
        <f>IF(B10="","",IF(B10&gt;D10,"○",IF(B10=D10,"△",IF(B10&lt;D10,"●"))))</f>
        <v>●</v>
      </c>
      <c r="C11" s="245"/>
      <c r="D11" s="245"/>
      <c r="E11" s="245" t="str">
        <f>IF(E10="","",IF(E10&gt;G10,"○",IF(E10=G10,"△",IF(E10&lt;G10,"●"))))</f>
        <v>○</v>
      </c>
      <c r="F11" s="245"/>
      <c r="G11" s="245"/>
      <c r="H11" s="245" t="str">
        <f>IF(H10="","",IF(H10&gt;J10,"○",IF(H10=J10,"△",IF(H10&lt;J10,"●"))))</f>
        <v>○</v>
      </c>
      <c r="I11" s="245"/>
      <c r="J11" s="245"/>
      <c r="K11" s="250"/>
      <c r="L11" s="250"/>
      <c r="M11" s="250"/>
      <c r="N11" s="244"/>
      <c r="O11" s="244"/>
      <c r="P11" s="244"/>
      <c r="Q11" s="244"/>
      <c r="R11" s="244"/>
      <c r="S11" s="244"/>
      <c r="T11" s="244"/>
      <c r="U11" s="244"/>
      <c r="V11" s="252"/>
      <c r="X11" s="262"/>
      <c r="Z11" s="147"/>
      <c r="AA11" s="142"/>
      <c r="AB11" s="142"/>
      <c r="AC11" s="142"/>
      <c r="AD11" s="142"/>
      <c r="AE11" s="142"/>
      <c r="AF11" s="142"/>
      <c r="AG11" s="143"/>
      <c r="AH11" s="143"/>
      <c r="AI11" s="143"/>
      <c r="AJ11" s="142"/>
      <c r="AK11" s="142"/>
      <c r="AL11" s="142"/>
      <c r="AM11" s="144"/>
      <c r="AN11" s="144"/>
      <c r="AO11" s="144"/>
      <c r="AP11" s="144"/>
      <c r="AQ11" s="144"/>
      <c r="AR11" s="144"/>
      <c r="AS11" s="144"/>
      <c r="AT11" s="144"/>
      <c r="AU11" s="145"/>
      <c r="AW11" s="136"/>
    </row>
    <row r="12" ht="15" customHeight="1">
      <c r="AW12" s="146"/>
    </row>
    <row r="13" spans="1:49" ht="33.75" customHeight="1">
      <c r="A13" s="137" t="s">
        <v>99</v>
      </c>
      <c r="B13" s="253" t="str">
        <f>A14</f>
        <v>VALOR FC</v>
      </c>
      <c r="C13" s="253"/>
      <c r="D13" s="253"/>
      <c r="E13" s="254" t="str">
        <f>A16</f>
        <v>SALFUS oRs A1</v>
      </c>
      <c r="F13" s="254"/>
      <c r="G13" s="254"/>
      <c r="H13" s="254" t="str">
        <f>A18</f>
        <v>飯田ファイターズSSS</v>
      </c>
      <c r="I13" s="254"/>
      <c r="J13" s="254"/>
      <c r="K13" s="253" t="str">
        <f>A20</f>
        <v>有度FCR</v>
      </c>
      <c r="L13" s="253"/>
      <c r="M13" s="253"/>
      <c r="N13" s="47" t="s">
        <v>10</v>
      </c>
      <c r="O13" s="48" t="s">
        <v>35</v>
      </c>
      <c r="P13" s="48" t="s">
        <v>36</v>
      </c>
      <c r="Q13" s="48" t="s">
        <v>37</v>
      </c>
      <c r="R13" s="49" t="s">
        <v>11</v>
      </c>
      <c r="S13" s="49" t="s">
        <v>38</v>
      </c>
      <c r="T13" s="51" t="s">
        <v>39</v>
      </c>
      <c r="U13" s="48" t="s">
        <v>40</v>
      </c>
      <c r="V13" s="50" t="s">
        <v>41</v>
      </c>
      <c r="Z13" s="137" t="s">
        <v>103</v>
      </c>
      <c r="AA13" s="253" t="str">
        <f>Z14</f>
        <v>岡小SSS</v>
      </c>
      <c r="AB13" s="253"/>
      <c r="AC13" s="253"/>
      <c r="AD13" s="254" t="str">
        <f>Z16</f>
        <v>由比SSS</v>
      </c>
      <c r="AE13" s="254"/>
      <c r="AF13" s="254"/>
      <c r="AG13" s="254" t="str">
        <f>Z18</f>
        <v>辻SSS</v>
      </c>
      <c r="AH13" s="254"/>
      <c r="AI13" s="254"/>
      <c r="AJ13" s="255"/>
      <c r="AK13" s="256"/>
      <c r="AL13" s="257"/>
      <c r="AM13" s="47" t="s">
        <v>10</v>
      </c>
      <c r="AN13" s="48" t="s">
        <v>35</v>
      </c>
      <c r="AO13" s="48" t="s">
        <v>36</v>
      </c>
      <c r="AP13" s="48" t="s">
        <v>37</v>
      </c>
      <c r="AQ13" s="49" t="s">
        <v>11</v>
      </c>
      <c r="AR13" s="49" t="s">
        <v>38</v>
      </c>
      <c r="AS13" s="51" t="s">
        <v>39</v>
      </c>
      <c r="AT13" s="48" t="s">
        <v>40</v>
      </c>
      <c r="AU13" s="50" t="s">
        <v>41</v>
      </c>
      <c r="AW13" s="146"/>
    </row>
    <row r="14" spans="1:49" ht="26.25" customHeight="1">
      <c r="A14" s="249" t="str">
        <f>'1次リーグ'!F15</f>
        <v>VALOR FC</v>
      </c>
      <c r="B14" s="250"/>
      <c r="C14" s="250"/>
      <c r="D14" s="250"/>
      <c r="E14" s="53">
        <v>2</v>
      </c>
      <c r="F14" s="55" t="s">
        <v>97</v>
      </c>
      <c r="G14" s="54">
        <v>1</v>
      </c>
      <c r="H14" s="53">
        <v>4</v>
      </c>
      <c r="I14" s="55" t="s">
        <v>98</v>
      </c>
      <c r="J14" s="54">
        <v>1</v>
      </c>
      <c r="K14" s="53">
        <v>10</v>
      </c>
      <c r="L14" s="55" t="s">
        <v>98</v>
      </c>
      <c r="M14" s="54">
        <v>0</v>
      </c>
      <c r="N14" s="244">
        <f>COUNTIF(E15:M15,"○")+COUNTIF(E15:M15,"△")+COUNTIF(E15:M15,"●")</f>
        <v>3</v>
      </c>
      <c r="O14" s="244">
        <f>COUNTIF(E15:M15,"○")</f>
        <v>3</v>
      </c>
      <c r="P14" s="244">
        <f>COUNTIF(E15:M15,"●")</f>
        <v>0</v>
      </c>
      <c r="Q14" s="244">
        <f>COUNTIF(E15:M15,"△")</f>
        <v>0</v>
      </c>
      <c r="R14" s="244">
        <f>SUM(E14,H14,K14)</f>
        <v>16</v>
      </c>
      <c r="S14" s="244">
        <f>SUM(G14,J14,M14)</f>
        <v>2</v>
      </c>
      <c r="T14" s="244">
        <f>R14-S14</f>
        <v>14</v>
      </c>
      <c r="U14" s="244">
        <f>IF(COUNT(O14:Q15),O14*3+Q14,)</f>
        <v>9</v>
      </c>
      <c r="V14" s="251">
        <f>RANK(X14,$X14:$X21,0)</f>
        <v>1</v>
      </c>
      <c r="X14" s="262">
        <f>U14*100+T14+R14/100</f>
        <v>914.16</v>
      </c>
      <c r="Z14" s="249" t="str">
        <f>'1次リーグ'!F21</f>
        <v>岡小SSS</v>
      </c>
      <c r="AA14" s="250"/>
      <c r="AB14" s="250"/>
      <c r="AC14" s="250"/>
      <c r="AD14" s="53">
        <v>1</v>
      </c>
      <c r="AE14" s="55" t="s">
        <v>97</v>
      </c>
      <c r="AF14" s="54">
        <v>2</v>
      </c>
      <c r="AG14" s="53">
        <v>6</v>
      </c>
      <c r="AH14" s="55" t="s">
        <v>98</v>
      </c>
      <c r="AI14" s="54">
        <v>0</v>
      </c>
      <c r="AJ14" s="56"/>
      <c r="AK14" s="55" t="s">
        <v>97</v>
      </c>
      <c r="AL14" s="57"/>
      <c r="AM14" s="244">
        <f>COUNTIF(AD15:AL15,"○")+COUNTIF(AD15:AL15,"△")+COUNTIF(AD15:AL15,"●")</f>
        <v>2</v>
      </c>
      <c r="AN14" s="244">
        <f>COUNTIF(AD15:AL15,"○")</f>
        <v>1</v>
      </c>
      <c r="AO14" s="244">
        <f>COUNTIF(AD15:AL15,"●")</f>
        <v>1</v>
      </c>
      <c r="AP14" s="244">
        <f>COUNTIF(AD15:AL15,"△")</f>
        <v>0</v>
      </c>
      <c r="AQ14" s="244">
        <f>SUM(AD14,AG14,AJ14)</f>
        <v>7</v>
      </c>
      <c r="AR14" s="244">
        <f>SUM(AF14,AI14,AL14)</f>
        <v>2</v>
      </c>
      <c r="AS14" s="244">
        <f>AQ14-AR14</f>
        <v>5</v>
      </c>
      <c r="AT14" s="244">
        <f>IF(COUNT(AN14:AP15),AN14*3+AP14,)</f>
        <v>3</v>
      </c>
      <c r="AU14" s="251">
        <f>RANK(AW14,$AW14:$AW19,0)</f>
        <v>2</v>
      </c>
      <c r="AW14" s="262">
        <f>AT14*100+AS14+AQ14/100</f>
        <v>305.07</v>
      </c>
    </row>
    <row r="15" spans="1:49" ht="26.25" customHeight="1">
      <c r="A15" s="249"/>
      <c r="B15" s="250"/>
      <c r="C15" s="250"/>
      <c r="D15" s="250"/>
      <c r="E15" s="245" t="str">
        <f>IF(E14="","",IF(E14&gt;G14,"○",IF(E14=G14,"△",IF(E14&lt;G14,"●"))))</f>
        <v>○</v>
      </c>
      <c r="F15" s="245"/>
      <c r="G15" s="245"/>
      <c r="H15" s="245" t="str">
        <f>IF(H14="","",IF(H14&gt;J14,"○",IF(H14=J14,"△",IF(H14&lt;J14,"●"))))</f>
        <v>○</v>
      </c>
      <c r="I15" s="245"/>
      <c r="J15" s="245"/>
      <c r="K15" s="245" t="str">
        <f>IF(K14="","",IF(K14&gt;M14,"○",IF(K14=M14,"△",IF(K14&lt;M14,"●"))))</f>
        <v>○</v>
      </c>
      <c r="L15" s="245"/>
      <c r="M15" s="245"/>
      <c r="N15" s="244"/>
      <c r="O15" s="244"/>
      <c r="P15" s="244"/>
      <c r="Q15" s="244"/>
      <c r="R15" s="244"/>
      <c r="S15" s="244"/>
      <c r="T15" s="244"/>
      <c r="U15" s="244"/>
      <c r="V15" s="252"/>
      <c r="X15" s="262"/>
      <c r="Z15" s="249"/>
      <c r="AA15" s="250"/>
      <c r="AB15" s="250"/>
      <c r="AC15" s="250"/>
      <c r="AD15" s="245" t="str">
        <f>IF(AD14="","",IF(AD14&gt;AF14,"○",IF(AD14=AF14,"△",IF(AD14&lt;AF14,"●"))))</f>
        <v>●</v>
      </c>
      <c r="AE15" s="245"/>
      <c r="AF15" s="245"/>
      <c r="AG15" s="245" t="str">
        <f>IF(AG14="","",IF(AG14&gt;AI14,"○",IF(AG14=AI14,"△",IF(AG14&lt;AI14,"●"))))</f>
        <v>○</v>
      </c>
      <c r="AH15" s="245"/>
      <c r="AI15" s="245"/>
      <c r="AJ15" s="246">
        <f>IF(AJ14="","",IF(AJ14&gt;AL14,"○",IF(AJ14=AL14,"△",IF(AJ14&lt;AL14,"●"))))</f>
      </c>
      <c r="AK15" s="247"/>
      <c r="AL15" s="248"/>
      <c r="AM15" s="244"/>
      <c r="AN15" s="244"/>
      <c r="AO15" s="244"/>
      <c r="AP15" s="244"/>
      <c r="AQ15" s="244"/>
      <c r="AR15" s="244"/>
      <c r="AS15" s="244"/>
      <c r="AT15" s="244"/>
      <c r="AU15" s="252"/>
      <c r="AW15" s="262"/>
    </row>
    <row r="16" spans="1:49" ht="26.25" customHeight="1">
      <c r="A16" s="249" t="str">
        <f>'1次リーグ'!F16</f>
        <v>SALFUS oRs A1</v>
      </c>
      <c r="B16" s="56">
        <f>IF(G14="","",G14)</f>
        <v>1</v>
      </c>
      <c r="C16" s="55" t="s">
        <v>98</v>
      </c>
      <c r="D16" s="57">
        <f>IF(E14="","",E14)</f>
        <v>2</v>
      </c>
      <c r="E16" s="250"/>
      <c r="F16" s="250"/>
      <c r="G16" s="250"/>
      <c r="H16" s="53">
        <v>0</v>
      </c>
      <c r="I16" s="55" t="s">
        <v>98</v>
      </c>
      <c r="J16" s="54">
        <v>2</v>
      </c>
      <c r="K16" s="53">
        <v>10</v>
      </c>
      <c r="L16" s="55" t="s">
        <v>98</v>
      </c>
      <c r="M16" s="54">
        <v>0</v>
      </c>
      <c r="N16" s="244">
        <f>COUNTIF(B17:M17,"○")+COUNTIF(B17:M17,"△")+COUNTIF(B17:M17,"●")</f>
        <v>3</v>
      </c>
      <c r="O16" s="244">
        <f>COUNTIF(B17:M17,"○")</f>
        <v>1</v>
      </c>
      <c r="P16" s="244">
        <f>COUNTIF(B17:M17,"●")</f>
        <v>2</v>
      </c>
      <c r="Q16" s="244">
        <f>COUNTIF(B17:M17,"△")</f>
        <v>0</v>
      </c>
      <c r="R16" s="244">
        <f>SUM(B16,H16,K16)</f>
        <v>11</v>
      </c>
      <c r="S16" s="244">
        <f>SUM(D16,J16,M16)</f>
        <v>4</v>
      </c>
      <c r="T16" s="244">
        <f>R16-S16</f>
        <v>7</v>
      </c>
      <c r="U16" s="244">
        <f>IF(COUNT(O16:Q17),O16*3+Q16,)</f>
        <v>3</v>
      </c>
      <c r="V16" s="251">
        <f>RANK(X16,$X14:$X21,0)</f>
        <v>3</v>
      </c>
      <c r="X16" s="262">
        <f>U16*100+T16+R16/100</f>
        <v>307.11</v>
      </c>
      <c r="Z16" s="249" t="str">
        <f>'1次リーグ'!F22</f>
        <v>由比SSS</v>
      </c>
      <c r="AA16" s="56">
        <f>IF(AF14="","",AF14)</f>
        <v>2</v>
      </c>
      <c r="AB16" s="55" t="s">
        <v>98</v>
      </c>
      <c r="AC16" s="57">
        <f>IF(AD14="","",AD14)</f>
        <v>1</v>
      </c>
      <c r="AD16" s="250"/>
      <c r="AE16" s="250"/>
      <c r="AF16" s="250"/>
      <c r="AG16" s="53">
        <v>5</v>
      </c>
      <c r="AH16" s="55" t="s">
        <v>98</v>
      </c>
      <c r="AI16" s="54">
        <v>1</v>
      </c>
      <c r="AJ16" s="56"/>
      <c r="AK16" s="55" t="s">
        <v>97</v>
      </c>
      <c r="AL16" s="57"/>
      <c r="AM16" s="244">
        <f>COUNTIF(AA17:AL17,"○")+COUNTIF(AA17:AL17,"△")+COUNTIF(AA17:AL17,"●")</f>
        <v>2</v>
      </c>
      <c r="AN16" s="244">
        <f>COUNTIF(AA17:AL17,"○")</f>
        <v>2</v>
      </c>
      <c r="AO16" s="244">
        <f>COUNTIF(AA17:AL17,"●")</f>
        <v>0</v>
      </c>
      <c r="AP16" s="244">
        <f>COUNTIF(AA17:AL17,"△")</f>
        <v>0</v>
      </c>
      <c r="AQ16" s="244">
        <f>SUM(AA16,AG16,AJ16)</f>
        <v>7</v>
      </c>
      <c r="AR16" s="244">
        <f>SUM(AC16,AI16,AL16)</f>
        <v>2</v>
      </c>
      <c r="AS16" s="244">
        <f>AQ16-AR16</f>
        <v>5</v>
      </c>
      <c r="AT16" s="244">
        <f>IF(COUNT(AN16:AP17),AN16*3+AP16,)</f>
        <v>6</v>
      </c>
      <c r="AU16" s="251">
        <f>RANK(AW16,$AW14:$AW19,0)</f>
        <v>1</v>
      </c>
      <c r="AW16" s="262">
        <f>AT16*100+AS16+AQ16/100</f>
        <v>605.07</v>
      </c>
    </row>
    <row r="17" spans="1:49" ht="26.25" customHeight="1">
      <c r="A17" s="249"/>
      <c r="B17" s="245" t="str">
        <f>IF(B16="","",IF(B16&gt;D16,"○",IF(B16=D16,"△",IF(B16&lt;D16,"●"))))</f>
        <v>●</v>
      </c>
      <c r="C17" s="245"/>
      <c r="D17" s="245"/>
      <c r="E17" s="250"/>
      <c r="F17" s="250"/>
      <c r="G17" s="250"/>
      <c r="H17" s="245" t="str">
        <f>IF(H16="","",IF(H16&gt;J16,"○",IF(H16=J16,"△",IF(H16&lt;J16,"●"))))</f>
        <v>●</v>
      </c>
      <c r="I17" s="245"/>
      <c r="J17" s="245"/>
      <c r="K17" s="245" t="str">
        <f>IF(K16="","",IF(K16&gt;M16,"○",IF(K16=M16,"△",IF(K16&lt;M16,"●"))))</f>
        <v>○</v>
      </c>
      <c r="L17" s="245"/>
      <c r="M17" s="245"/>
      <c r="N17" s="244"/>
      <c r="O17" s="244"/>
      <c r="P17" s="244"/>
      <c r="Q17" s="244"/>
      <c r="R17" s="244"/>
      <c r="S17" s="244"/>
      <c r="T17" s="244"/>
      <c r="U17" s="244"/>
      <c r="V17" s="252"/>
      <c r="X17" s="262"/>
      <c r="Z17" s="249"/>
      <c r="AA17" s="245" t="str">
        <f>IF(AA16="","",IF(AA16&gt;AC16,"○",IF(AA16=AC16,"△",IF(AA16&lt;AC16,"●"))))</f>
        <v>○</v>
      </c>
      <c r="AB17" s="245"/>
      <c r="AC17" s="245"/>
      <c r="AD17" s="250"/>
      <c r="AE17" s="250"/>
      <c r="AF17" s="250"/>
      <c r="AG17" s="245" t="str">
        <f>IF(AG16="","",IF(AG16&gt;AI16,"○",IF(AG16=AI16,"△",IF(AG16&lt;AI16,"●"))))</f>
        <v>○</v>
      </c>
      <c r="AH17" s="245"/>
      <c r="AI17" s="245"/>
      <c r="AJ17" s="246">
        <f>IF(AJ16="","",IF(AJ16&gt;AL16,"○",IF(AJ16=AL16,"△",IF(AJ16&lt;AL16,"●"))))</f>
      </c>
      <c r="AK17" s="247"/>
      <c r="AL17" s="248"/>
      <c r="AM17" s="244"/>
      <c r="AN17" s="244"/>
      <c r="AO17" s="244"/>
      <c r="AP17" s="244"/>
      <c r="AQ17" s="244"/>
      <c r="AR17" s="244"/>
      <c r="AS17" s="244"/>
      <c r="AT17" s="244"/>
      <c r="AU17" s="252"/>
      <c r="AW17" s="262"/>
    </row>
    <row r="18" spans="1:49" ht="26.25" customHeight="1">
      <c r="A18" s="249" t="str">
        <f>'1次リーグ'!F17</f>
        <v>飯田ファイターズSSS</v>
      </c>
      <c r="B18" s="56">
        <f>IF(J14="","",J14)</f>
        <v>1</v>
      </c>
      <c r="C18" s="55" t="s">
        <v>98</v>
      </c>
      <c r="D18" s="57">
        <f>IF(H14="","",H14)</f>
        <v>4</v>
      </c>
      <c r="E18" s="56">
        <f>IF(J16="","",J16)</f>
        <v>2</v>
      </c>
      <c r="F18" s="55" t="s">
        <v>98</v>
      </c>
      <c r="G18" s="57">
        <f>IF(H16="","",H16)</f>
        <v>0</v>
      </c>
      <c r="H18" s="250"/>
      <c r="I18" s="250"/>
      <c r="J18" s="250"/>
      <c r="K18" s="53">
        <v>7</v>
      </c>
      <c r="L18" s="55" t="s">
        <v>98</v>
      </c>
      <c r="M18" s="54">
        <v>0</v>
      </c>
      <c r="N18" s="244">
        <f>COUNTIF(B19:M19,"○")+COUNTIF(B19:M19,"△")+COUNTIF(B19:M19,"●")</f>
        <v>3</v>
      </c>
      <c r="O18" s="244">
        <f>COUNTIF(B19:M19,"○")</f>
        <v>2</v>
      </c>
      <c r="P18" s="244">
        <f>COUNTIF(B19:M19,"●")</f>
        <v>1</v>
      </c>
      <c r="Q18" s="244">
        <f>COUNTIF(B19:M19,"△")</f>
        <v>0</v>
      </c>
      <c r="R18" s="244">
        <f>SUM(B18,E18,K18)</f>
        <v>10</v>
      </c>
      <c r="S18" s="244">
        <f>SUM(D18,G18,M18)</f>
        <v>4</v>
      </c>
      <c r="T18" s="244">
        <f>R18-S18</f>
        <v>6</v>
      </c>
      <c r="U18" s="244">
        <f>IF(COUNT(O18:Q19),O18*3+Q18,)</f>
        <v>6</v>
      </c>
      <c r="V18" s="251">
        <f>RANK(X18,$X14:$X21,0)</f>
        <v>2</v>
      </c>
      <c r="X18" s="262">
        <f>U18*100+T18+R18/100</f>
        <v>606.1</v>
      </c>
      <c r="Z18" s="249" t="str">
        <f>'1次リーグ'!F23</f>
        <v>辻SSS</v>
      </c>
      <c r="AA18" s="56">
        <f>IF(AI14="","",AI14)</f>
        <v>0</v>
      </c>
      <c r="AB18" s="55" t="s">
        <v>98</v>
      </c>
      <c r="AC18" s="57">
        <f>IF(AG14="","",AG14)</f>
        <v>6</v>
      </c>
      <c r="AD18" s="56">
        <f>IF(AI16="","",AI16)</f>
        <v>1</v>
      </c>
      <c r="AE18" s="55" t="s">
        <v>98</v>
      </c>
      <c r="AF18" s="57">
        <f>IF(AG16="","",AG16)</f>
        <v>5</v>
      </c>
      <c r="AG18" s="250"/>
      <c r="AH18" s="250"/>
      <c r="AI18" s="250"/>
      <c r="AJ18" s="56"/>
      <c r="AK18" s="55" t="s">
        <v>97</v>
      </c>
      <c r="AL18" s="57"/>
      <c r="AM18" s="244">
        <f>COUNTIF(AA19:AL19,"○")+COUNTIF(AA19:AL19,"△")+COUNTIF(AA19:AL19,"●")</f>
        <v>2</v>
      </c>
      <c r="AN18" s="244">
        <f>COUNTIF(AA19:AL19,"○")</f>
        <v>0</v>
      </c>
      <c r="AO18" s="244">
        <f>COUNTIF(AA19:AL19,"●")</f>
        <v>2</v>
      </c>
      <c r="AP18" s="244">
        <f>COUNTIF(AA19:AL19,"△")</f>
        <v>0</v>
      </c>
      <c r="AQ18" s="244">
        <f>SUM(AA18,AD18,AJ18)</f>
        <v>1</v>
      </c>
      <c r="AR18" s="244">
        <f>SUM(AC18,AF18,AL18)</f>
        <v>11</v>
      </c>
      <c r="AS18" s="244">
        <f>AQ18-AR18</f>
        <v>-10</v>
      </c>
      <c r="AT18" s="244">
        <f>IF(COUNT(AN18:AP19),AN18*3+AP18,)</f>
        <v>0</v>
      </c>
      <c r="AU18" s="251">
        <f>RANK(AW18,$AW14:$AW19,0)</f>
        <v>3</v>
      </c>
      <c r="AW18" s="262">
        <f>AT18*100+AS18+AQ18/100</f>
        <v>-9.99</v>
      </c>
    </row>
    <row r="19" spans="1:49" ht="26.25" customHeight="1">
      <c r="A19" s="249"/>
      <c r="B19" s="245" t="str">
        <f>IF(B18="","",IF(B18&gt;D18,"○",IF(B18=D18,"△",IF(B18&lt;D18,"●"))))</f>
        <v>●</v>
      </c>
      <c r="C19" s="245"/>
      <c r="D19" s="245"/>
      <c r="E19" s="245" t="str">
        <f>IF(E18="","",IF(E18&gt;G18,"○",IF(E18=G18,"△",IF(E18&lt;G18,"●"))))</f>
        <v>○</v>
      </c>
      <c r="F19" s="245"/>
      <c r="G19" s="245"/>
      <c r="H19" s="250"/>
      <c r="I19" s="250"/>
      <c r="J19" s="250"/>
      <c r="K19" s="245" t="str">
        <f>IF(K18="","",IF(K18&gt;M18,"○",IF(K18=M18,"△",IF(K18&lt;M18,"●"))))</f>
        <v>○</v>
      </c>
      <c r="L19" s="245"/>
      <c r="M19" s="245"/>
      <c r="N19" s="244"/>
      <c r="O19" s="244"/>
      <c r="P19" s="244"/>
      <c r="Q19" s="244"/>
      <c r="R19" s="244"/>
      <c r="S19" s="244"/>
      <c r="T19" s="244"/>
      <c r="U19" s="244"/>
      <c r="V19" s="252"/>
      <c r="X19" s="262"/>
      <c r="Z19" s="249"/>
      <c r="AA19" s="245" t="str">
        <f>IF(AA18="","",IF(AA18&gt;AC18,"○",IF(AA18=AC18,"△",IF(AA18&lt;AC18,"●"))))</f>
        <v>●</v>
      </c>
      <c r="AB19" s="245"/>
      <c r="AC19" s="245"/>
      <c r="AD19" s="245" t="str">
        <f>IF(AD18="","",IF(AD18&gt;AF18,"○",IF(AD18=AF18,"△",IF(AD18&lt;AF18,"●"))))</f>
        <v>●</v>
      </c>
      <c r="AE19" s="245"/>
      <c r="AF19" s="245"/>
      <c r="AG19" s="250"/>
      <c r="AH19" s="250"/>
      <c r="AI19" s="250"/>
      <c r="AJ19" s="246">
        <f>IF(AJ18="","",IF(AJ18&gt;AL18,"○",IF(AJ18=AL18,"△",IF(AJ18&lt;AL18,"●"))))</f>
      </c>
      <c r="AK19" s="247"/>
      <c r="AL19" s="248"/>
      <c r="AM19" s="244"/>
      <c r="AN19" s="244"/>
      <c r="AO19" s="244"/>
      <c r="AP19" s="244"/>
      <c r="AQ19" s="244"/>
      <c r="AR19" s="244"/>
      <c r="AS19" s="244"/>
      <c r="AT19" s="244"/>
      <c r="AU19" s="252"/>
      <c r="AW19" s="262"/>
    </row>
    <row r="20" spans="1:47" ht="26.25" customHeight="1">
      <c r="A20" s="249" t="str">
        <f>'1次リーグ'!F18</f>
        <v>有度FCR</v>
      </c>
      <c r="B20" s="56">
        <f>IF(M14="","",M14)</f>
        <v>0</v>
      </c>
      <c r="C20" s="55" t="s">
        <v>98</v>
      </c>
      <c r="D20" s="57">
        <f>IF(K14="","",K14)</f>
        <v>10</v>
      </c>
      <c r="E20" s="56">
        <f>IF(M16="","",M16)</f>
        <v>0</v>
      </c>
      <c r="F20" s="55" t="s">
        <v>98</v>
      </c>
      <c r="G20" s="57">
        <f>IF(K16="","",K16)</f>
        <v>10</v>
      </c>
      <c r="H20" s="56">
        <f>IF(M18="","",M18)</f>
        <v>0</v>
      </c>
      <c r="I20" s="55" t="s">
        <v>98</v>
      </c>
      <c r="J20" s="57">
        <f>IF(K18="","",K18)</f>
        <v>7</v>
      </c>
      <c r="K20" s="250"/>
      <c r="L20" s="250"/>
      <c r="M20" s="250"/>
      <c r="N20" s="244">
        <f>COUNTIF(B21:M21,"○")+COUNTIF(B21:M21,"△")+COUNTIF(B21:M21,"●")</f>
        <v>3</v>
      </c>
      <c r="O20" s="244">
        <f>COUNTIF(B21:M21,"○")</f>
        <v>0</v>
      </c>
      <c r="P20" s="244">
        <f>COUNTIF(B21:M21,"●")</f>
        <v>3</v>
      </c>
      <c r="Q20" s="244">
        <f>COUNTIF(B21:M21,"△")</f>
        <v>0</v>
      </c>
      <c r="R20" s="244">
        <f>SUM(B20,E20,H20)</f>
        <v>0</v>
      </c>
      <c r="S20" s="244">
        <f>SUM(D20,G20,J20)</f>
        <v>27</v>
      </c>
      <c r="T20" s="244">
        <f>R20-S20</f>
        <v>-27</v>
      </c>
      <c r="U20" s="244">
        <f>IF(COUNT(O20:Q21),O20*3+Q20,)</f>
        <v>0</v>
      </c>
      <c r="V20" s="251">
        <f>RANK(X20,$X14:$X21,0)</f>
        <v>4</v>
      </c>
      <c r="X20" s="262">
        <f>U20*100+T20+R20/100</f>
        <v>-27</v>
      </c>
      <c r="Z20" s="148"/>
      <c r="AA20" s="142"/>
      <c r="AB20" s="142"/>
      <c r="AC20" s="142"/>
      <c r="AD20" s="142"/>
      <c r="AE20" s="142"/>
      <c r="AF20" s="142"/>
      <c r="AG20" s="143"/>
      <c r="AH20" s="143"/>
      <c r="AI20" s="143"/>
      <c r="AJ20" s="142"/>
      <c r="AK20" s="142"/>
      <c r="AL20" s="142"/>
      <c r="AM20" s="144"/>
      <c r="AN20" s="144"/>
      <c r="AO20" s="144"/>
      <c r="AP20" s="144"/>
      <c r="AQ20" s="144"/>
      <c r="AR20" s="144"/>
      <c r="AS20" s="144"/>
      <c r="AT20" s="144"/>
      <c r="AU20" s="145"/>
    </row>
    <row r="21" spans="1:47" ht="26.25" customHeight="1">
      <c r="A21" s="249"/>
      <c r="B21" s="245" t="str">
        <f>IF(B20="","",IF(B20&gt;D20,"○",IF(B20=D20,"△",IF(B20&lt;D20,"●"))))</f>
        <v>●</v>
      </c>
      <c r="C21" s="245"/>
      <c r="D21" s="245"/>
      <c r="E21" s="245" t="str">
        <f>IF(E20="","",IF(E20&gt;G20,"○",IF(E20=G20,"△",IF(E20&lt;G20,"●"))))</f>
        <v>●</v>
      </c>
      <c r="F21" s="245"/>
      <c r="G21" s="245"/>
      <c r="H21" s="245" t="str">
        <f>IF(H20="","",IF(H20&gt;J20,"○",IF(H20=J20,"△",IF(H20&lt;J20,"●"))))</f>
        <v>●</v>
      </c>
      <c r="I21" s="245"/>
      <c r="J21" s="245"/>
      <c r="K21" s="250"/>
      <c r="L21" s="250"/>
      <c r="M21" s="250"/>
      <c r="N21" s="244"/>
      <c r="O21" s="244"/>
      <c r="P21" s="244"/>
      <c r="Q21" s="244"/>
      <c r="R21" s="244"/>
      <c r="S21" s="244"/>
      <c r="T21" s="244"/>
      <c r="U21" s="244"/>
      <c r="V21" s="252"/>
      <c r="X21" s="262"/>
      <c r="Z21" s="148"/>
      <c r="AA21" s="142"/>
      <c r="AB21" s="142"/>
      <c r="AC21" s="142"/>
      <c r="AD21" s="142"/>
      <c r="AE21" s="142"/>
      <c r="AF21" s="142"/>
      <c r="AG21" s="143"/>
      <c r="AH21" s="143"/>
      <c r="AI21" s="143"/>
      <c r="AJ21" s="142"/>
      <c r="AK21" s="142"/>
      <c r="AL21" s="142"/>
      <c r="AM21" s="144"/>
      <c r="AN21" s="144"/>
      <c r="AO21" s="144"/>
      <c r="AP21" s="144"/>
      <c r="AQ21" s="144"/>
      <c r="AR21" s="144"/>
      <c r="AS21" s="144"/>
      <c r="AT21" s="144"/>
      <c r="AU21" s="145"/>
    </row>
    <row r="22" spans="1:49" ht="23.25" customHeight="1">
      <c r="A22" s="149"/>
      <c r="B22" s="138"/>
      <c r="C22" s="138"/>
      <c r="D22" s="138"/>
      <c r="E22" s="138"/>
      <c r="F22" s="138"/>
      <c r="G22" s="138"/>
      <c r="H22" s="138"/>
      <c r="I22" s="138"/>
      <c r="J22" s="138"/>
      <c r="K22" s="139"/>
      <c r="L22" s="139"/>
      <c r="M22" s="139"/>
      <c r="N22" s="140"/>
      <c r="O22" s="140"/>
      <c r="P22" s="140"/>
      <c r="Q22" s="140"/>
      <c r="R22" s="140"/>
      <c r="S22" s="140"/>
      <c r="T22" s="140"/>
      <c r="U22" s="140"/>
      <c r="V22" s="141"/>
      <c r="X22" s="136"/>
      <c r="Z22" s="148"/>
      <c r="AA22" s="142"/>
      <c r="AB22" s="142"/>
      <c r="AC22" s="142"/>
      <c r="AD22" s="142"/>
      <c r="AE22" s="142"/>
      <c r="AF22" s="142"/>
      <c r="AG22" s="143"/>
      <c r="AH22" s="143"/>
      <c r="AI22" s="143"/>
      <c r="AJ22" s="142"/>
      <c r="AK22" s="142"/>
      <c r="AL22" s="142"/>
      <c r="AM22" s="144"/>
      <c r="AN22" s="144"/>
      <c r="AO22" s="144"/>
      <c r="AP22" s="144"/>
      <c r="AQ22" s="144"/>
      <c r="AR22" s="144"/>
      <c r="AS22" s="144"/>
      <c r="AT22" s="144"/>
      <c r="AU22" s="145"/>
      <c r="AW22" s="136"/>
    </row>
    <row r="23" spans="1:47" ht="31.5" customHeight="1">
      <c r="A23" s="258" t="s">
        <v>96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Z23" s="258" t="s">
        <v>96</v>
      </c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</row>
    <row r="24" spans="1:49" ht="23.25" customHeight="1">
      <c r="A24" s="147"/>
      <c r="B24" s="142"/>
      <c r="C24" s="142"/>
      <c r="D24" s="142"/>
      <c r="E24" s="142"/>
      <c r="F24" s="142"/>
      <c r="G24" s="142"/>
      <c r="H24" s="142"/>
      <c r="I24" s="142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4"/>
      <c r="U24" s="144"/>
      <c r="V24" s="145"/>
      <c r="X24" s="136"/>
      <c r="Z24" s="147"/>
      <c r="AA24" s="142"/>
      <c r="AB24" s="142"/>
      <c r="AC24" s="142"/>
      <c r="AD24" s="142"/>
      <c r="AE24" s="142"/>
      <c r="AF24" s="142"/>
      <c r="AG24" s="142"/>
      <c r="AH24" s="142"/>
      <c r="AI24" s="142"/>
      <c r="AJ24" s="143"/>
      <c r="AK24" s="143"/>
      <c r="AL24" s="143"/>
      <c r="AM24" s="144"/>
      <c r="AN24" s="144"/>
      <c r="AO24" s="144"/>
      <c r="AP24" s="144"/>
      <c r="AQ24" s="144"/>
      <c r="AR24" s="144"/>
      <c r="AS24" s="144"/>
      <c r="AT24" s="144"/>
      <c r="AU24" s="145"/>
      <c r="AW24" s="136"/>
    </row>
    <row r="25" spans="1:47" ht="33.75" customHeight="1">
      <c r="A25" s="137" t="s">
        <v>100</v>
      </c>
      <c r="B25" s="253" t="str">
        <f>A26</f>
        <v>有度FC</v>
      </c>
      <c r="C25" s="253"/>
      <c r="D25" s="253"/>
      <c r="E25" s="254" t="str">
        <f>A28</f>
        <v>駒越小SSS</v>
      </c>
      <c r="F25" s="254"/>
      <c r="G25" s="254"/>
      <c r="H25" s="254" t="str">
        <f>A30</f>
        <v>東海大学付属小SSS</v>
      </c>
      <c r="I25" s="254"/>
      <c r="J25" s="254"/>
      <c r="K25" s="253" t="str">
        <f>A32</f>
        <v>入江SSS</v>
      </c>
      <c r="L25" s="253"/>
      <c r="M25" s="253"/>
      <c r="N25" s="47" t="s">
        <v>10</v>
      </c>
      <c r="O25" s="48" t="s">
        <v>35</v>
      </c>
      <c r="P25" s="48" t="s">
        <v>36</v>
      </c>
      <c r="Q25" s="48" t="s">
        <v>37</v>
      </c>
      <c r="R25" s="49" t="s">
        <v>11</v>
      </c>
      <c r="S25" s="49" t="s">
        <v>38</v>
      </c>
      <c r="T25" s="51" t="s">
        <v>39</v>
      </c>
      <c r="U25" s="48" t="s">
        <v>40</v>
      </c>
      <c r="V25" s="50" t="s">
        <v>41</v>
      </c>
      <c r="Z25" s="137" t="s">
        <v>104</v>
      </c>
      <c r="AA25" s="253" t="str">
        <f>Z26</f>
        <v>高部JFC</v>
      </c>
      <c r="AB25" s="253"/>
      <c r="AC25" s="253"/>
      <c r="AD25" s="254" t="str">
        <f>Z28</f>
        <v>FCS-Stolz</v>
      </c>
      <c r="AE25" s="254"/>
      <c r="AF25" s="254"/>
      <c r="AG25" s="254" t="str">
        <f>Z30</f>
        <v>清水ヴァーモス</v>
      </c>
      <c r="AH25" s="254"/>
      <c r="AI25" s="254"/>
      <c r="AJ25" s="255"/>
      <c r="AK25" s="256"/>
      <c r="AL25" s="257"/>
      <c r="AM25" s="47" t="s">
        <v>10</v>
      </c>
      <c r="AN25" s="48" t="s">
        <v>35</v>
      </c>
      <c r="AO25" s="48" t="s">
        <v>36</v>
      </c>
      <c r="AP25" s="48" t="s">
        <v>37</v>
      </c>
      <c r="AQ25" s="49" t="s">
        <v>11</v>
      </c>
      <c r="AR25" s="49" t="s">
        <v>38</v>
      </c>
      <c r="AS25" s="51" t="s">
        <v>39</v>
      </c>
      <c r="AT25" s="48" t="s">
        <v>40</v>
      </c>
      <c r="AU25" s="50" t="s">
        <v>41</v>
      </c>
    </row>
    <row r="26" spans="1:49" ht="26.25" customHeight="1">
      <c r="A26" s="249" t="str">
        <f>'1次リーグ'!I15</f>
        <v>有度FC</v>
      </c>
      <c r="B26" s="250"/>
      <c r="C26" s="250"/>
      <c r="D26" s="250"/>
      <c r="E26" s="53">
        <v>2</v>
      </c>
      <c r="F26" s="55" t="s">
        <v>97</v>
      </c>
      <c r="G26" s="54">
        <v>1</v>
      </c>
      <c r="H26" s="53">
        <v>1</v>
      </c>
      <c r="I26" s="55" t="s">
        <v>98</v>
      </c>
      <c r="J26" s="54">
        <v>0</v>
      </c>
      <c r="K26" s="53">
        <v>1</v>
      </c>
      <c r="L26" s="55" t="s">
        <v>98</v>
      </c>
      <c r="M26" s="54">
        <v>1</v>
      </c>
      <c r="N26" s="244">
        <f>COUNTIF(E27:M27,"○")+COUNTIF(E27:M27,"△")+COUNTIF(E27:M27,"●")</f>
        <v>3</v>
      </c>
      <c r="O26" s="244">
        <f>COUNTIF(E27:M27,"○")</f>
        <v>2</v>
      </c>
      <c r="P26" s="244">
        <f>COUNTIF(E27:M27,"●")</f>
        <v>0</v>
      </c>
      <c r="Q26" s="244">
        <f>COUNTIF(E27:M27,"△")</f>
        <v>1</v>
      </c>
      <c r="R26" s="244">
        <f>SUM(E26,H26,K26)</f>
        <v>4</v>
      </c>
      <c r="S26" s="244">
        <f>SUM(G26,J26,M26)</f>
        <v>2</v>
      </c>
      <c r="T26" s="244">
        <f>R26-S26</f>
        <v>2</v>
      </c>
      <c r="U26" s="244">
        <f>IF(COUNT(O26:Q27),O26*3+Q26,)</f>
        <v>7</v>
      </c>
      <c r="V26" s="251">
        <f>RANK(X26,$X26:$X33,0)</f>
        <v>2</v>
      </c>
      <c r="X26" s="262">
        <f>U26*100+T26+R26/100</f>
        <v>702.04</v>
      </c>
      <c r="Z26" s="249" t="str">
        <f>'1次リーグ'!I21</f>
        <v>高部JFC</v>
      </c>
      <c r="AA26" s="250"/>
      <c r="AB26" s="250"/>
      <c r="AC26" s="250"/>
      <c r="AD26" s="53">
        <v>8</v>
      </c>
      <c r="AE26" s="55" t="s">
        <v>97</v>
      </c>
      <c r="AF26" s="54">
        <v>0</v>
      </c>
      <c r="AG26" s="53">
        <v>11</v>
      </c>
      <c r="AH26" s="55" t="s">
        <v>98</v>
      </c>
      <c r="AI26" s="54">
        <v>0</v>
      </c>
      <c r="AJ26" s="56"/>
      <c r="AK26" s="55" t="s">
        <v>97</v>
      </c>
      <c r="AL26" s="57"/>
      <c r="AM26" s="244">
        <f>COUNTIF(AD27:AL27,"○")+COUNTIF(AD27:AL27,"△")+COUNTIF(AD27:AL27,"●")</f>
        <v>2</v>
      </c>
      <c r="AN26" s="244">
        <f>COUNTIF(AD27:AL27,"○")</f>
        <v>2</v>
      </c>
      <c r="AO26" s="244">
        <f>COUNTIF(AD27:AL27,"●")</f>
        <v>0</v>
      </c>
      <c r="AP26" s="244">
        <f>COUNTIF(AD27:AL27,"△")</f>
        <v>0</v>
      </c>
      <c r="AQ26" s="244">
        <f>SUM(AD26,AG26,AJ26)</f>
        <v>19</v>
      </c>
      <c r="AR26" s="244">
        <f>SUM(AF26,AI26,AL26)</f>
        <v>0</v>
      </c>
      <c r="AS26" s="244">
        <f>AQ26-AR26</f>
        <v>19</v>
      </c>
      <c r="AT26" s="244">
        <f>IF(COUNT(AN26:AP27),AN26*3+AP26,)</f>
        <v>6</v>
      </c>
      <c r="AU26" s="251">
        <f>RANK(AW26,$AW26:$AW31,0)</f>
        <v>1</v>
      </c>
      <c r="AW26" s="262">
        <f>AT26*100+AS26+AQ26/100</f>
        <v>619.19</v>
      </c>
    </row>
    <row r="27" spans="1:49" ht="26.25" customHeight="1">
      <c r="A27" s="249"/>
      <c r="B27" s="250"/>
      <c r="C27" s="250"/>
      <c r="D27" s="250"/>
      <c r="E27" s="245" t="str">
        <f>IF(E26="","",IF(E26&gt;G26,"○",IF(E26=G26,"△",IF(E26&lt;G26,"●"))))</f>
        <v>○</v>
      </c>
      <c r="F27" s="245"/>
      <c r="G27" s="245"/>
      <c r="H27" s="245" t="str">
        <f>IF(H26="","",IF(H26&gt;J26,"○",IF(H26=J26,"△",IF(H26&lt;J26,"●"))))</f>
        <v>○</v>
      </c>
      <c r="I27" s="245"/>
      <c r="J27" s="245"/>
      <c r="K27" s="245" t="str">
        <f>IF(K26="","",IF(K26&gt;M26,"○",IF(K26=M26,"△",IF(K26&lt;M26,"●"))))</f>
        <v>△</v>
      </c>
      <c r="L27" s="245"/>
      <c r="M27" s="245"/>
      <c r="N27" s="244"/>
      <c r="O27" s="244"/>
      <c r="P27" s="244"/>
      <c r="Q27" s="244"/>
      <c r="R27" s="244"/>
      <c r="S27" s="244"/>
      <c r="T27" s="244"/>
      <c r="U27" s="244"/>
      <c r="V27" s="252"/>
      <c r="X27" s="262"/>
      <c r="Z27" s="249"/>
      <c r="AA27" s="250"/>
      <c r="AB27" s="250"/>
      <c r="AC27" s="250"/>
      <c r="AD27" s="245" t="str">
        <f>IF(AD26="","",IF(AD26&gt;AF26,"○",IF(AD26=AF26,"△",IF(AD26&lt;AF26,"●"))))</f>
        <v>○</v>
      </c>
      <c r="AE27" s="245"/>
      <c r="AF27" s="245"/>
      <c r="AG27" s="245" t="str">
        <f>IF(AG26="","",IF(AG26&gt;AI26,"○",IF(AG26=AI26,"△",IF(AG26&lt;AI26,"●"))))</f>
        <v>○</v>
      </c>
      <c r="AH27" s="245"/>
      <c r="AI27" s="245"/>
      <c r="AJ27" s="246">
        <f>IF(AJ26="","",IF(AJ26&gt;AL26,"○",IF(AJ26=AL26,"△",IF(AJ26&lt;AL26,"●"))))</f>
      </c>
      <c r="AK27" s="247"/>
      <c r="AL27" s="248"/>
      <c r="AM27" s="244"/>
      <c r="AN27" s="244"/>
      <c r="AO27" s="244"/>
      <c r="AP27" s="244"/>
      <c r="AQ27" s="244"/>
      <c r="AR27" s="244"/>
      <c r="AS27" s="244"/>
      <c r="AT27" s="244"/>
      <c r="AU27" s="252"/>
      <c r="AW27" s="262"/>
    </row>
    <row r="28" spans="1:49" ht="26.25" customHeight="1">
      <c r="A28" s="249" t="str">
        <f>'1次リーグ'!I16</f>
        <v>駒越小SSS</v>
      </c>
      <c r="B28" s="56">
        <f>IF(G26="","",G26)</f>
        <v>1</v>
      </c>
      <c r="C28" s="55" t="s">
        <v>98</v>
      </c>
      <c r="D28" s="57">
        <f>IF(E26="","",E26)</f>
        <v>2</v>
      </c>
      <c r="E28" s="250"/>
      <c r="F28" s="250"/>
      <c r="G28" s="250"/>
      <c r="H28" s="53">
        <v>2</v>
      </c>
      <c r="I28" s="55" t="s">
        <v>98</v>
      </c>
      <c r="J28" s="54">
        <v>2</v>
      </c>
      <c r="K28" s="53">
        <v>1</v>
      </c>
      <c r="L28" s="55" t="s">
        <v>98</v>
      </c>
      <c r="M28" s="54">
        <v>3</v>
      </c>
      <c r="N28" s="244">
        <f>COUNTIF(B29:M29,"○")+COUNTIF(B29:M29,"△")+COUNTIF(B29:M29,"●")</f>
        <v>3</v>
      </c>
      <c r="O28" s="244">
        <f>COUNTIF(B29:M29,"○")</f>
        <v>0</v>
      </c>
      <c r="P28" s="244">
        <f>COUNTIF(B29:M29,"●")</f>
        <v>2</v>
      </c>
      <c r="Q28" s="244">
        <f>COUNTIF(B29:M29,"△")</f>
        <v>1</v>
      </c>
      <c r="R28" s="244">
        <f>SUM(B28,H28,K28)</f>
        <v>4</v>
      </c>
      <c r="S28" s="244">
        <f>SUM(D28,J28,M28)</f>
        <v>7</v>
      </c>
      <c r="T28" s="244">
        <f>R28-S28</f>
        <v>-3</v>
      </c>
      <c r="U28" s="244">
        <f>IF(COUNT(O28:Q29),O28*3+Q28,)</f>
        <v>1</v>
      </c>
      <c r="V28" s="251">
        <f>RANK(X28,$X26:$X33,0)</f>
        <v>4</v>
      </c>
      <c r="X28" s="262">
        <f>U28*100+T28+R28/100</f>
        <v>97.04</v>
      </c>
      <c r="Z28" s="249" t="str">
        <f>'1次リーグ'!I22</f>
        <v>FCS-Stolz</v>
      </c>
      <c r="AA28" s="56">
        <f>IF(AF26="","",AF26)</f>
        <v>0</v>
      </c>
      <c r="AB28" s="55" t="s">
        <v>98</v>
      </c>
      <c r="AC28" s="57">
        <f>IF(AD26="","",AD26)</f>
        <v>8</v>
      </c>
      <c r="AD28" s="250"/>
      <c r="AE28" s="250"/>
      <c r="AF28" s="250"/>
      <c r="AG28" s="53">
        <v>1</v>
      </c>
      <c r="AH28" s="55" t="s">
        <v>98</v>
      </c>
      <c r="AI28" s="54">
        <v>3</v>
      </c>
      <c r="AJ28" s="56"/>
      <c r="AK28" s="55" t="s">
        <v>97</v>
      </c>
      <c r="AL28" s="57"/>
      <c r="AM28" s="244">
        <f>COUNTIF(AA29:AL29,"○")+COUNTIF(AA29:AL29,"△")+COUNTIF(AA29:AL29,"●")</f>
        <v>2</v>
      </c>
      <c r="AN28" s="244">
        <f>COUNTIF(AA29:AL29,"○")</f>
        <v>0</v>
      </c>
      <c r="AO28" s="244">
        <f>COUNTIF(AA29:AL29,"●")</f>
        <v>2</v>
      </c>
      <c r="AP28" s="244">
        <f>COUNTIF(AA29:AL29,"△")</f>
        <v>0</v>
      </c>
      <c r="AQ28" s="244">
        <f>SUM(AA28,AG28,AJ28)</f>
        <v>1</v>
      </c>
      <c r="AR28" s="244">
        <f>SUM(AC28,AI28,AL28)</f>
        <v>11</v>
      </c>
      <c r="AS28" s="244">
        <f>AQ28-AR28</f>
        <v>-10</v>
      </c>
      <c r="AT28" s="244">
        <f>IF(COUNT(AN28:AP29),AN28*3+AP28,)</f>
        <v>0</v>
      </c>
      <c r="AU28" s="251">
        <f>RANK(AW28,$AW26:$AW31,0)</f>
        <v>3</v>
      </c>
      <c r="AW28" s="262">
        <f>AT28*100+AS28+AQ28/100</f>
        <v>-9.99</v>
      </c>
    </row>
    <row r="29" spans="1:49" ht="26.25" customHeight="1">
      <c r="A29" s="249"/>
      <c r="B29" s="245" t="str">
        <f>IF(B28="","",IF(B28&gt;D28,"○",IF(B28=D28,"△",IF(B28&lt;D28,"●"))))</f>
        <v>●</v>
      </c>
      <c r="C29" s="245"/>
      <c r="D29" s="245"/>
      <c r="E29" s="250"/>
      <c r="F29" s="250"/>
      <c r="G29" s="250"/>
      <c r="H29" s="245" t="str">
        <f>IF(H28="","",IF(H28&gt;J28,"○",IF(H28=J28,"△",IF(H28&lt;J28,"●"))))</f>
        <v>△</v>
      </c>
      <c r="I29" s="245"/>
      <c r="J29" s="245"/>
      <c r="K29" s="245" t="str">
        <f>IF(K28="","",IF(K28&gt;M28,"○",IF(K28=M28,"△",IF(K28&lt;M28,"●"))))</f>
        <v>●</v>
      </c>
      <c r="L29" s="245"/>
      <c r="M29" s="245"/>
      <c r="N29" s="244"/>
      <c r="O29" s="244"/>
      <c r="P29" s="244"/>
      <c r="Q29" s="244"/>
      <c r="R29" s="244"/>
      <c r="S29" s="244"/>
      <c r="T29" s="244"/>
      <c r="U29" s="244"/>
      <c r="V29" s="252"/>
      <c r="X29" s="262"/>
      <c r="Z29" s="249"/>
      <c r="AA29" s="245" t="str">
        <f>IF(AA28="","",IF(AA28&gt;AC28,"○",IF(AA28=AC28,"△",IF(AA28&lt;AC28,"●"))))</f>
        <v>●</v>
      </c>
      <c r="AB29" s="245"/>
      <c r="AC29" s="245"/>
      <c r="AD29" s="250"/>
      <c r="AE29" s="250"/>
      <c r="AF29" s="250"/>
      <c r="AG29" s="245" t="str">
        <f>IF(AG28="","",IF(AG28&gt;AI28,"○",IF(AG28=AI28,"△",IF(AG28&lt;AI28,"●"))))</f>
        <v>●</v>
      </c>
      <c r="AH29" s="245"/>
      <c r="AI29" s="245"/>
      <c r="AJ29" s="246">
        <f>IF(AJ28="","",IF(AJ28&gt;AL28,"○",IF(AJ28=AL28,"△",IF(AJ28&lt;AL28,"●"))))</f>
      </c>
      <c r="AK29" s="247"/>
      <c r="AL29" s="248"/>
      <c r="AM29" s="244"/>
      <c r="AN29" s="244"/>
      <c r="AO29" s="244"/>
      <c r="AP29" s="244"/>
      <c r="AQ29" s="244"/>
      <c r="AR29" s="244"/>
      <c r="AS29" s="244"/>
      <c r="AT29" s="244"/>
      <c r="AU29" s="252"/>
      <c r="AW29" s="262"/>
    </row>
    <row r="30" spans="1:49" ht="26.25" customHeight="1">
      <c r="A30" s="249" t="str">
        <f>'1次リーグ'!I17</f>
        <v>東海大学付属小SSS</v>
      </c>
      <c r="B30" s="56">
        <f>IF(J26="","",J26)</f>
        <v>0</v>
      </c>
      <c r="C30" s="55" t="s">
        <v>98</v>
      </c>
      <c r="D30" s="57">
        <f>IF(H26="","",H26)</f>
        <v>1</v>
      </c>
      <c r="E30" s="56">
        <f>IF(J28="","",J28)</f>
        <v>2</v>
      </c>
      <c r="F30" s="55" t="s">
        <v>98</v>
      </c>
      <c r="G30" s="57">
        <f>IF(H28="","",H28)</f>
        <v>2</v>
      </c>
      <c r="H30" s="250"/>
      <c r="I30" s="250"/>
      <c r="J30" s="250"/>
      <c r="K30" s="53">
        <v>2</v>
      </c>
      <c r="L30" s="55" t="s">
        <v>98</v>
      </c>
      <c r="M30" s="54">
        <v>3</v>
      </c>
      <c r="N30" s="244">
        <f>COUNTIF(B31:M31,"○")+COUNTIF(B31:M31,"△")+COUNTIF(B31:M31,"●")</f>
        <v>3</v>
      </c>
      <c r="O30" s="244">
        <f>COUNTIF(B31:M31,"○")</f>
        <v>0</v>
      </c>
      <c r="P30" s="244">
        <f>COUNTIF(B31:M31,"●")</f>
        <v>2</v>
      </c>
      <c r="Q30" s="244">
        <f>COUNTIF(B31:M31,"△")</f>
        <v>1</v>
      </c>
      <c r="R30" s="244">
        <f>SUM(B30,E30,K30)</f>
        <v>4</v>
      </c>
      <c r="S30" s="244">
        <f>SUM(D30,G30,M30)</f>
        <v>6</v>
      </c>
      <c r="T30" s="244">
        <f>R30-S30</f>
        <v>-2</v>
      </c>
      <c r="U30" s="244">
        <f>IF(COUNT(O30:Q31),O30*3+Q30,)</f>
        <v>1</v>
      </c>
      <c r="V30" s="251">
        <f>RANK(X30,$X26:$X33,0)</f>
        <v>3</v>
      </c>
      <c r="X30" s="262">
        <f>U30*100+T30+R30/100</f>
        <v>98.04</v>
      </c>
      <c r="Z30" s="249" t="str">
        <f>'1次リーグ'!I23</f>
        <v>清水ヴァーモス</v>
      </c>
      <c r="AA30" s="56">
        <f>IF(AI26="","",AI26)</f>
        <v>0</v>
      </c>
      <c r="AB30" s="55" t="s">
        <v>98</v>
      </c>
      <c r="AC30" s="57">
        <f>IF(AG26="","",AG26)</f>
        <v>11</v>
      </c>
      <c r="AD30" s="56">
        <f>IF(AI28="","",AI28)</f>
        <v>3</v>
      </c>
      <c r="AE30" s="55" t="s">
        <v>98</v>
      </c>
      <c r="AF30" s="57">
        <f>IF(AG28="","",AG28)</f>
        <v>1</v>
      </c>
      <c r="AG30" s="250"/>
      <c r="AH30" s="250"/>
      <c r="AI30" s="250"/>
      <c r="AJ30" s="56"/>
      <c r="AK30" s="55" t="s">
        <v>97</v>
      </c>
      <c r="AL30" s="57"/>
      <c r="AM30" s="244">
        <f>COUNTIF(AA31:AL31,"○")+COUNTIF(AA31:AL31,"△")+COUNTIF(AA31:AL31,"●")</f>
        <v>2</v>
      </c>
      <c r="AN30" s="244">
        <f>COUNTIF(AA31:AL31,"○")</f>
        <v>1</v>
      </c>
      <c r="AO30" s="244">
        <f>COUNTIF(AA31:AL31,"●")</f>
        <v>1</v>
      </c>
      <c r="AP30" s="244">
        <f>COUNTIF(AA31:AL31,"△")</f>
        <v>0</v>
      </c>
      <c r="AQ30" s="244">
        <f>SUM(AA30,AD30,AJ30)</f>
        <v>3</v>
      </c>
      <c r="AR30" s="244">
        <f>SUM(AC30,AF30,AL30)</f>
        <v>12</v>
      </c>
      <c r="AS30" s="244">
        <f>AQ30-AR30</f>
        <v>-9</v>
      </c>
      <c r="AT30" s="244">
        <f>IF(COUNT(AN30:AP31),AN30*3+AP30,)</f>
        <v>3</v>
      </c>
      <c r="AU30" s="251">
        <f>RANK(AW30,$AW26:$AW31,0)</f>
        <v>2</v>
      </c>
      <c r="AW30" s="262">
        <f>AT30*100+AS30+AQ30/100</f>
        <v>291.03</v>
      </c>
    </row>
    <row r="31" spans="1:49" ht="26.25" customHeight="1">
      <c r="A31" s="249"/>
      <c r="B31" s="245" t="str">
        <f>IF(B30="","",IF(B30&gt;D30,"○",IF(B30=D30,"△",IF(B30&lt;D30,"●"))))</f>
        <v>●</v>
      </c>
      <c r="C31" s="245"/>
      <c r="D31" s="245"/>
      <c r="E31" s="245" t="str">
        <f>IF(E30="","",IF(E30&gt;G30,"○",IF(E30=G30,"△",IF(E30&lt;G30,"●"))))</f>
        <v>△</v>
      </c>
      <c r="F31" s="245"/>
      <c r="G31" s="245"/>
      <c r="H31" s="250"/>
      <c r="I31" s="250"/>
      <c r="J31" s="250"/>
      <c r="K31" s="245" t="str">
        <f>IF(K30="","",IF(K30&gt;M30,"○",IF(K30=M30,"△",IF(K30&lt;M30,"●"))))</f>
        <v>●</v>
      </c>
      <c r="L31" s="245"/>
      <c r="M31" s="245"/>
      <c r="N31" s="244"/>
      <c r="O31" s="244"/>
      <c r="P31" s="244"/>
      <c r="Q31" s="244"/>
      <c r="R31" s="244"/>
      <c r="S31" s="244"/>
      <c r="T31" s="244"/>
      <c r="U31" s="244"/>
      <c r="V31" s="252"/>
      <c r="X31" s="262"/>
      <c r="Z31" s="249"/>
      <c r="AA31" s="245" t="str">
        <f>IF(AA30="","",IF(AA30&gt;AC30,"○",IF(AA30=AC30,"△",IF(AA30&lt;AC30,"●"))))</f>
        <v>●</v>
      </c>
      <c r="AB31" s="245"/>
      <c r="AC31" s="245"/>
      <c r="AD31" s="245" t="str">
        <f>IF(AD30="","",IF(AD30&gt;AF30,"○",IF(AD30=AF30,"△",IF(AD30&lt;AF30,"●"))))</f>
        <v>○</v>
      </c>
      <c r="AE31" s="245"/>
      <c r="AF31" s="245"/>
      <c r="AG31" s="250"/>
      <c r="AH31" s="250"/>
      <c r="AI31" s="250"/>
      <c r="AJ31" s="246">
        <f>IF(AJ30="","",IF(AJ30&gt;AL30,"○",IF(AJ30=AL30,"△",IF(AJ30&lt;AL30,"●"))))</f>
      </c>
      <c r="AK31" s="247"/>
      <c r="AL31" s="248"/>
      <c r="AM31" s="244"/>
      <c r="AN31" s="244"/>
      <c r="AO31" s="244"/>
      <c r="AP31" s="244"/>
      <c r="AQ31" s="244"/>
      <c r="AR31" s="244"/>
      <c r="AS31" s="244"/>
      <c r="AT31" s="244"/>
      <c r="AU31" s="252"/>
      <c r="AW31" s="262"/>
    </row>
    <row r="32" spans="1:49" ht="26.25" customHeight="1">
      <c r="A32" s="249" t="str">
        <f>'1次リーグ'!I18</f>
        <v>入江SSS</v>
      </c>
      <c r="B32" s="56">
        <f>IF(M26="","",M26)</f>
        <v>1</v>
      </c>
      <c r="C32" s="55" t="s">
        <v>98</v>
      </c>
      <c r="D32" s="57">
        <f>IF(K26="","",K26)</f>
        <v>1</v>
      </c>
      <c r="E32" s="56">
        <f>IF(M28="","",M28)</f>
        <v>3</v>
      </c>
      <c r="F32" s="55" t="s">
        <v>98</v>
      </c>
      <c r="G32" s="57">
        <f>IF(K28="","",K28)</f>
        <v>1</v>
      </c>
      <c r="H32" s="56">
        <f>IF(M30="","",M30)</f>
        <v>3</v>
      </c>
      <c r="I32" s="55" t="s">
        <v>98</v>
      </c>
      <c r="J32" s="57">
        <f>IF(K30="","",K30)</f>
        <v>2</v>
      </c>
      <c r="K32" s="250"/>
      <c r="L32" s="250"/>
      <c r="M32" s="250"/>
      <c r="N32" s="244">
        <f>COUNTIF(B33:M33,"○")+COUNTIF(B33:M33,"△")+COUNTIF(B33:M33,"●")</f>
        <v>3</v>
      </c>
      <c r="O32" s="244">
        <f>COUNTIF(B33:M33,"○")</f>
        <v>2</v>
      </c>
      <c r="P32" s="244">
        <f>COUNTIF(B33:M33,"●")</f>
        <v>0</v>
      </c>
      <c r="Q32" s="244">
        <f>COUNTIF(B33:M33,"△")</f>
        <v>1</v>
      </c>
      <c r="R32" s="244">
        <f>SUM(B32,E32,H32)</f>
        <v>7</v>
      </c>
      <c r="S32" s="244">
        <f>SUM(D32,G32,J32)</f>
        <v>4</v>
      </c>
      <c r="T32" s="244">
        <f>R32-S32</f>
        <v>3</v>
      </c>
      <c r="U32" s="244">
        <f>IF(COUNT(O32:Q33),O32*3+Q32,)</f>
        <v>7</v>
      </c>
      <c r="V32" s="251">
        <f>RANK(X32,$X26:$X33,0)</f>
        <v>1</v>
      </c>
      <c r="X32" s="262">
        <f>U32*100+T32+R32/100</f>
        <v>703.07</v>
      </c>
      <c r="Z32" s="147"/>
      <c r="AA32" s="142"/>
      <c r="AB32" s="142"/>
      <c r="AC32" s="142"/>
      <c r="AD32" s="142"/>
      <c r="AE32" s="142"/>
      <c r="AF32" s="142"/>
      <c r="AG32" s="143"/>
      <c r="AH32" s="143"/>
      <c r="AI32" s="143"/>
      <c r="AJ32" s="142"/>
      <c r="AK32" s="142"/>
      <c r="AL32" s="142"/>
      <c r="AM32" s="144"/>
      <c r="AN32" s="144"/>
      <c r="AO32" s="144"/>
      <c r="AP32" s="144"/>
      <c r="AQ32" s="144"/>
      <c r="AR32" s="144"/>
      <c r="AS32" s="144"/>
      <c r="AT32" s="144"/>
      <c r="AU32" s="145"/>
      <c r="AW32" s="136"/>
    </row>
    <row r="33" spans="1:49" ht="26.25" customHeight="1">
      <c r="A33" s="249"/>
      <c r="B33" s="245" t="str">
        <f>IF(B32="","",IF(B32&gt;D32,"○",IF(B32=D32,"△",IF(B32&lt;D32,"●"))))</f>
        <v>△</v>
      </c>
      <c r="C33" s="245"/>
      <c r="D33" s="245"/>
      <c r="E33" s="245" t="str">
        <f>IF(E32="","",IF(E32&gt;G32,"○",IF(E32=G32,"△",IF(E32&lt;G32,"●"))))</f>
        <v>○</v>
      </c>
      <c r="F33" s="245"/>
      <c r="G33" s="245"/>
      <c r="H33" s="245" t="str">
        <f>IF(H32="","",IF(H32&gt;J32,"○",IF(H32=J32,"△",IF(H32&lt;J32,"●"))))</f>
        <v>○</v>
      </c>
      <c r="I33" s="245"/>
      <c r="J33" s="245"/>
      <c r="K33" s="250"/>
      <c r="L33" s="250"/>
      <c r="M33" s="250"/>
      <c r="N33" s="244"/>
      <c r="O33" s="244"/>
      <c r="P33" s="244"/>
      <c r="Q33" s="244"/>
      <c r="R33" s="244"/>
      <c r="S33" s="244"/>
      <c r="T33" s="244"/>
      <c r="U33" s="244"/>
      <c r="V33" s="252"/>
      <c r="X33" s="262"/>
      <c r="Z33" s="147"/>
      <c r="AA33" s="142"/>
      <c r="AB33" s="142"/>
      <c r="AC33" s="142"/>
      <c r="AD33" s="142"/>
      <c r="AE33" s="142"/>
      <c r="AF33" s="142"/>
      <c r="AG33" s="143"/>
      <c r="AH33" s="143"/>
      <c r="AI33" s="143"/>
      <c r="AJ33" s="142"/>
      <c r="AK33" s="142"/>
      <c r="AL33" s="142"/>
      <c r="AM33" s="144"/>
      <c r="AN33" s="144"/>
      <c r="AO33" s="144"/>
      <c r="AP33" s="144"/>
      <c r="AQ33" s="144"/>
      <c r="AR33" s="144"/>
      <c r="AS33" s="144"/>
      <c r="AT33" s="144"/>
      <c r="AU33" s="145"/>
      <c r="AW33" s="136"/>
    </row>
    <row r="34" spans="1:49" s="66" customFormat="1" ht="14.25" customHeight="1">
      <c r="A34" s="150"/>
      <c r="B34" s="65"/>
      <c r="C34" s="65"/>
      <c r="D34" s="65"/>
      <c r="E34" s="65"/>
      <c r="F34" s="65"/>
      <c r="G34" s="65"/>
      <c r="H34" s="65"/>
      <c r="I34" s="65"/>
      <c r="J34" s="65"/>
      <c r="K34" s="55"/>
      <c r="L34" s="55"/>
      <c r="M34" s="55"/>
      <c r="N34" s="68"/>
      <c r="O34" s="68"/>
      <c r="P34" s="68"/>
      <c r="Q34" s="68"/>
      <c r="R34" s="68"/>
      <c r="S34" s="68"/>
      <c r="T34" s="68"/>
      <c r="U34" s="68"/>
      <c r="V34" s="69"/>
      <c r="X34" s="67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146"/>
    </row>
    <row r="35" spans="1:49" ht="33.75" customHeight="1">
      <c r="A35" s="137" t="s">
        <v>101</v>
      </c>
      <c r="B35" s="253" t="str">
        <f>A36</f>
        <v>不二見SSS</v>
      </c>
      <c r="C35" s="253"/>
      <c r="D35" s="253"/>
      <c r="E35" s="254" t="str">
        <f>A38</f>
        <v>高部・高部東SSS</v>
      </c>
      <c r="F35" s="254"/>
      <c r="G35" s="254"/>
      <c r="H35" s="254" t="str">
        <f>A40</f>
        <v>清水第八SC</v>
      </c>
      <c r="I35" s="254"/>
      <c r="J35" s="254"/>
      <c r="K35" s="253" t="str">
        <f>A42</f>
        <v>Viento FC</v>
      </c>
      <c r="L35" s="253"/>
      <c r="M35" s="253"/>
      <c r="N35" s="47" t="s">
        <v>10</v>
      </c>
      <c r="O35" s="48" t="s">
        <v>35</v>
      </c>
      <c r="P35" s="48" t="s">
        <v>36</v>
      </c>
      <c r="Q35" s="48" t="s">
        <v>37</v>
      </c>
      <c r="R35" s="49" t="s">
        <v>11</v>
      </c>
      <c r="S35" s="49" t="s">
        <v>38</v>
      </c>
      <c r="T35" s="51" t="s">
        <v>39</v>
      </c>
      <c r="U35" s="48" t="s">
        <v>40</v>
      </c>
      <c r="V35" s="50" t="s">
        <v>41</v>
      </c>
      <c r="Z35" s="137" t="s">
        <v>105</v>
      </c>
      <c r="AA35" s="253" t="str">
        <f>Z36</f>
        <v>清水袖師SSS</v>
      </c>
      <c r="AB35" s="253"/>
      <c r="AC35" s="253"/>
      <c r="AD35" s="254" t="str">
        <f>Z38</f>
        <v>庵原SC SSS</v>
      </c>
      <c r="AE35" s="254"/>
      <c r="AF35" s="254"/>
      <c r="AG35" s="254" t="str">
        <f>Z40</f>
        <v>高部JFCブロンコ</v>
      </c>
      <c r="AH35" s="254"/>
      <c r="AI35" s="254"/>
      <c r="AJ35" s="255"/>
      <c r="AK35" s="256"/>
      <c r="AL35" s="257"/>
      <c r="AM35" s="47" t="s">
        <v>10</v>
      </c>
      <c r="AN35" s="48" t="s">
        <v>35</v>
      </c>
      <c r="AO35" s="48" t="s">
        <v>36</v>
      </c>
      <c r="AP35" s="48" t="s">
        <v>37</v>
      </c>
      <c r="AQ35" s="49" t="s">
        <v>11</v>
      </c>
      <c r="AR35" s="49" t="s">
        <v>38</v>
      </c>
      <c r="AS35" s="51" t="s">
        <v>39</v>
      </c>
      <c r="AT35" s="48" t="s">
        <v>40</v>
      </c>
      <c r="AU35" s="50" t="s">
        <v>41</v>
      </c>
      <c r="AW35" s="146"/>
    </row>
    <row r="36" spans="1:49" ht="26.25" customHeight="1">
      <c r="A36" s="249" t="str">
        <f>'1次リーグ'!L15</f>
        <v>不二見SSS</v>
      </c>
      <c r="B36" s="250"/>
      <c r="C36" s="250"/>
      <c r="D36" s="250"/>
      <c r="E36" s="53">
        <v>1</v>
      </c>
      <c r="F36" s="55" t="s">
        <v>97</v>
      </c>
      <c r="G36" s="54">
        <v>1</v>
      </c>
      <c r="H36" s="53">
        <v>2</v>
      </c>
      <c r="I36" s="55" t="s">
        <v>98</v>
      </c>
      <c r="J36" s="54">
        <v>0</v>
      </c>
      <c r="K36" s="53">
        <v>5</v>
      </c>
      <c r="L36" s="55" t="s">
        <v>98</v>
      </c>
      <c r="M36" s="54">
        <v>0</v>
      </c>
      <c r="N36" s="244">
        <f>COUNTIF(E37:M37,"○")+COUNTIF(E37:M37,"△")+COUNTIF(E37:M37,"●")</f>
        <v>3</v>
      </c>
      <c r="O36" s="244">
        <f>COUNTIF(E37:M37,"○")</f>
        <v>2</v>
      </c>
      <c r="P36" s="244">
        <f>COUNTIF(E37:M37,"●")</f>
        <v>0</v>
      </c>
      <c r="Q36" s="244">
        <f>COUNTIF(E37:M37,"△")</f>
        <v>1</v>
      </c>
      <c r="R36" s="244">
        <f>SUM(E36,H36,K36)</f>
        <v>8</v>
      </c>
      <c r="S36" s="244">
        <f>SUM(G36,J36,M36)</f>
        <v>1</v>
      </c>
      <c r="T36" s="244">
        <f>R36-S36</f>
        <v>7</v>
      </c>
      <c r="U36" s="244">
        <f>IF(COUNT(O36:Q37),O36*3+Q36,)</f>
        <v>7</v>
      </c>
      <c r="V36" s="251">
        <f>RANK(X36,$X36:$X43,0)</f>
        <v>2</v>
      </c>
      <c r="X36" s="262">
        <f>U36*100+T36+R36/100</f>
        <v>707.08</v>
      </c>
      <c r="Z36" s="249" t="str">
        <f>'1次リーグ'!L21</f>
        <v>清水袖師SSS</v>
      </c>
      <c r="AA36" s="250"/>
      <c r="AB36" s="250"/>
      <c r="AC36" s="250"/>
      <c r="AD36" s="53">
        <v>1</v>
      </c>
      <c r="AE36" s="55" t="s">
        <v>97</v>
      </c>
      <c r="AF36" s="54">
        <v>0</v>
      </c>
      <c r="AG36" s="53">
        <v>4</v>
      </c>
      <c r="AH36" s="55" t="s">
        <v>98</v>
      </c>
      <c r="AI36" s="54">
        <v>2</v>
      </c>
      <c r="AJ36" s="56"/>
      <c r="AK36" s="55" t="s">
        <v>97</v>
      </c>
      <c r="AL36" s="57"/>
      <c r="AM36" s="244">
        <f>COUNTIF(AD37:AL37,"○")+COUNTIF(AD37:AL37,"△")+COUNTIF(AD37:AL37,"●")</f>
        <v>2</v>
      </c>
      <c r="AN36" s="244">
        <f>COUNTIF(AD37:AL37,"○")</f>
        <v>2</v>
      </c>
      <c r="AO36" s="244">
        <f>COUNTIF(AD37:AL37,"●")</f>
        <v>0</v>
      </c>
      <c r="AP36" s="244">
        <f>COUNTIF(AD37:AL37,"△")</f>
        <v>0</v>
      </c>
      <c r="AQ36" s="244">
        <f>SUM(AD36,AG36,AJ36)</f>
        <v>5</v>
      </c>
      <c r="AR36" s="244">
        <f>SUM(AF36,AI36,AL36)</f>
        <v>2</v>
      </c>
      <c r="AS36" s="244">
        <f>AQ36-AR36</f>
        <v>3</v>
      </c>
      <c r="AT36" s="244">
        <f>IF(COUNT(AN36:AP37),AN36*3+AP36,)</f>
        <v>6</v>
      </c>
      <c r="AU36" s="251">
        <f>RANK(AW36,$AW36:$AW41,0)</f>
        <v>1</v>
      </c>
      <c r="AW36" s="262">
        <f>AT36*100+AS36+AQ36/100</f>
        <v>603.05</v>
      </c>
    </row>
    <row r="37" spans="1:49" ht="26.25" customHeight="1">
      <c r="A37" s="249"/>
      <c r="B37" s="250"/>
      <c r="C37" s="250"/>
      <c r="D37" s="250"/>
      <c r="E37" s="245" t="str">
        <f>IF(E36="","",IF(E36&gt;G36,"○",IF(E36=G36,"△",IF(E36&lt;G36,"●"))))</f>
        <v>△</v>
      </c>
      <c r="F37" s="245"/>
      <c r="G37" s="245"/>
      <c r="H37" s="245" t="str">
        <f>IF(H36="","",IF(H36&gt;J36,"○",IF(H36=J36,"△",IF(H36&lt;J36,"●"))))</f>
        <v>○</v>
      </c>
      <c r="I37" s="245"/>
      <c r="J37" s="245"/>
      <c r="K37" s="245" t="str">
        <f>IF(K36="","",IF(K36&gt;M36,"○",IF(K36=M36,"△",IF(K36&lt;M36,"●"))))</f>
        <v>○</v>
      </c>
      <c r="L37" s="245"/>
      <c r="M37" s="245"/>
      <c r="N37" s="244"/>
      <c r="O37" s="244"/>
      <c r="P37" s="244"/>
      <c r="Q37" s="244"/>
      <c r="R37" s="244"/>
      <c r="S37" s="244"/>
      <c r="T37" s="244"/>
      <c r="U37" s="244"/>
      <c r="V37" s="252"/>
      <c r="X37" s="262"/>
      <c r="Z37" s="249"/>
      <c r="AA37" s="250"/>
      <c r="AB37" s="250"/>
      <c r="AC37" s="250"/>
      <c r="AD37" s="245" t="str">
        <f>IF(AD36="","",IF(AD36&gt;AF36,"○",IF(AD36=AF36,"△",IF(AD36&lt;AF36,"●"))))</f>
        <v>○</v>
      </c>
      <c r="AE37" s="245"/>
      <c r="AF37" s="245"/>
      <c r="AG37" s="245" t="str">
        <f>IF(AG36="","",IF(AG36&gt;AI36,"○",IF(AG36=AI36,"△",IF(AG36&lt;AI36,"●"))))</f>
        <v>○</v>
      </c>
      <c r="AH37" s="245"/>
      <c r="AI37" s="245"/>
      <c r="AJ37" s="246">
        <f>IF(AJ36="","",IF(AJ36&gt;AL36,"○",IF(AJ36=AL36,"△",IF(AJ36&lt;AL36,"●"))))</f>
      </c>
      <c r="AK37" s="247"/>
      <c r="AL37" s="248"/>
      <c r="AM37" s="244"/>
      <c r="AN37" s="244"/>
      <c r="AO37" s="244"/>
      <c r="AP37" s="244"/>
      <c r="AQ37" s="244"/>
      <c r="AR37" s="244"/>
      <c r="AS37" s="244"/>
      <c r="AT37" s="244"/>
      <c r="AU37" s="252"/>
      <c r="AW37" s="262"/>
    </row>
    <row r="38" spans="1:49" ht="26.25" customHeight="1">
      <c r="A38" s="249" t="str">
        <f>'1次リーグ'!L16</f>
        <v>高部・高部東SSS</v>
      </c>
      <c r="B38" s="56">
        <f>IF(G36="","",G36)</f>
        <v>1</v>
      </c>
      <c r="C38" s="55" t="s">
        <v>98</v>
      </c>
      <c r="D38" s="57">
        <f>IF(E36="","",E36)</f>
        <v>1</v>
      </c>
      <c r="E38" s="250"/>
      <c r="F38" s="250"/>
      <c r="G38" s="250"/>
      <c r="H38" s="53">
        <v>7</v>
      </c>
      <c r="I38" s="55" t="s">
        <v>98</v>
      </c>
      <c r="J38" s="54">
        <v>0</v>
      </c>
      <c r="K38" s="53">
        <v>7</v>
      </c>
      <c r="L38" s="55" t="s">
        <v>98</v>
      </c>
      <c r="M38" s="54">
        <v>0</v>
      </c>
      <c r="N38" s="244">
        <f>COUNTIF(B39:M39,"○")+COUNTIF(B39:M39,"△")+COUNTIF(B39:M39,"●")</f>
        <v>3</v>
      </c>
      <c r="O38" s="244">
        <f>COUNTIF(B39:M39,"○")</f>
        <v>2</v>
      </c>
      <c r="P38" s="244">
        <f>COUNTIF(B39:M39,"●")</f>
        <v>0</v>
      </c>
      <c r="Q38" s="244">
        <f>COUNTIF(B39:M39,"△")</f>
        <v>1</v>
      </c>
      <c r="R38" s="244">
        <f>SUM(B38,H38,K38)</f>
        <v>15</v>
      </c>
      <c r="S38" s="244">
        <f>SUM(D38,J38,M38)</f>
        <v>1</v>
      </c>
      <c r="T38" s="244">
        <f>R38-S38</f>
        <v>14</v>
      </c>
      <c r="U38" s="244">
        <f>IF(COUNT(O38:Q39),O38*3+Q38,)</f>
        <v>7</v>
      </c>
      <c r="V38" s="251">
        <f>RANK(X38,$X36:$X43,0)</f>
        <v>1</v>
      </c>
      <c r="X38" s="262">
        <f>U38*100+T38+R38/100</f>
        <v>714.15</v>
      </c>
      <c r="Z38" s="249" t="str">
        <f>'1次リーグ'!L22</f>
        <v>庵原SC SSS</v>
      </c>
      <c r="AA38" s="56">
        <f>IF(AF36="","",AF36)</f>
        <v>0</v>
      </c>
      <c r="AB38" s="55" t="s">
        <v>98</v>
      </c>
      <c r="AC38" s="57">
        <f>IF(AD36="","",AD36)</f>
        <v>1</v>
      </c>
      <c r="AD38" s="250"/>
      <c r="AE38" s="250"/>
      <c r="AF38" s="250"/>
      <c r="AG38" s="53">
        <v>0</v>
      </c>
      <c r="AH38" s="55" t="s">
        <v>98</v>
      </c>
      <c r="AI38" s="54">
        <v>3</v>
      </c>
      <c r="AJ38" s="56"/>
      <c r="AK38" s="55" t="s">
        <v>97</v>
      </c>
      <c r="AL38" s="57"/>
      <c r="AM38" s="244">
        <f>COUNTIF(AA39:AL39,"○")+COUNTIF(AA39:AL39,"△")+COUNTIF(AA39:AL39,"●")</f>
        <v>2</v>
      </c>
      <c r="AN38" s="244">
        <f>COUNTIF(AA39:AL39,"○")</f>
        <v>0</v>
      </c>
      <c r="AO38" s="244">
        <f>COUNTIF(AA39:AL39,"●")</f>
        <v>2</v>
      </c>
      <c r="AP38" s="244">
        <f>COUNTIF(AA39:AL39,"△")</f>
        <v>0</v>
      </c>
      <c r="AQ38" s="244">
        <f>SUM(AA38,AG38,AJ38)</f>
        <v>0</v>
      </c>
      <c r="AR38" s="244">
        <f>SUM(AC38,AI38,AL38)</f>
        <v>4</v>
      </c>
      <c r="AS38" s="244">
        <f>AQ38-AR38</f>
        <v>-4</v>
      </c>
      <c r="AT38" s="244">
        <f>IF(COUNT(AN38:AP39),AN38*3+AP38,)</f>
        <v>0</v>
      </c>
      <c r="AU38" s="251">
        <f>RANK(AW38,$AW36:$AW41,0)</f>
        <v>3</v>
      </c>
      <c r="AW38" s="262">
        <f>AT38*100+AS38+AQ38/100</f>
        <v>-4</v>
      </c>
    </row>
    <row r="39" spans="1:49" ht="26.25" customHeight="1">
      <c r="A39" s="249"/>
      <c r="B39" s="245" t="str">
        <f>IF(B38="","",IF(B38&gt;D38,"○",IF(B38=D38,"△",IF(B38&lt;D38,"●"))))</f>
        <v>△</v>
      </c>
      <c r="C39" s="245"/>
      <c r="D39" s="245"/>
      <c r="E39" s="250"/>
      <c r="F39" s="250"/>
      <c r="G39" s="250"/>
      <c r="H39" s="245" t="str">
        <f>IF(H38="","",IF(H38&gt;J38,"○",IF(H38=J38,"△",IF(H38&lt;J38,"●"))))</f>
        <v>○</v>
      </c>
      <c r="I39" s="245"/>
      <c r="J39" s="245"/>
      <c r="K39" s="245" t="str">
        <f>IF(K38="","",IF(K38&gt;M38,"○",IF(K38=M38,"△",IF(K38&lt;M38,"●"))))</f>
        <v>○</v>
      </c>
      <c r="L39" s="245"/>
      <c r="M39" s="245"/>
      <c r="N39" s="244"/>
      <c r="O39" s="244"/>
      <c r="P39" s="244"/>
      <c r="Q39" s="244"/>
      <c r="R39" s="244"/>
      <c r="S39" s="244"/>
      <c r="T39" s="244"/>
      <c r="U39" s="244"/>
      <c r="V39" s="252"/>
      <c r="X39" s="262"/>
      <c r="Z39" s="249"/>
      <c r="AA39" s="245" t="str">
        <f>IF(AA38="","",IF(AA38&gt;AC38,"○",IF(AA38=AC38,"△",IF(AA38&lt;AC38,"●"))))</f>
        <v>●</v>
      </c>
      <c r="AB39" s="245"/>
      <c r="AC39" s="245"/>
      <c r="AD39" s="250"/>
      <c r="AE39" s="250"/>
      <c r="AF39" s="250"/>
      <c r="AG39" s="245" t="str">
        <f>IF(AG38="","",IF(AG38&gt;AI38,"○",IF(AG38=AI38,"△",IF(AG38&lt;AI38,"●"))))</f>
        <v>●</v>
      </c>
      <c r="AH39" s="245"/>
      <c r="AI39" s="245"/>
      <c r="AJ39" s="246">
        <f>IF(AJ38="","",IF(AJ38&gt;AL38,"○",IF(AJ38=AL38,"△",IF(AJ38&lt;AL38,"●"))))</f>
      </c>
      <c r="AK39" s="247"/>
      <c r="AL39" s="248"/>
      <c r="AM39" s="244"/>
      <c r="AN39" s="244"/>
      <c r="AO39" s="244"/>
      <c r="AP39" s="244"/>
      <c r="AQ39" s="244"/>
      <c r="AR39" s="244"/>
      <c r="AS39" s="244"/>
      <c r="AT39" s="244"/>
      <c r="AU39" s="252"/>
      <c r="AW39" s="262"/>
    </row>
    <row r="40" spans="1:49" ht="26.25" customHeight="1">
      <c r="A40" s="249" t="str">
        <f>'1次リーグ'!L17</f>
        <v>清水第八SC</v>
      </c>
      <c r="B40" s="56">
        <f>IF(J36="","",J36)</f>
        <v>0</v>
      </c>
      <c r="C40" s="55" t="s">
        <v>98</v>
      </c>
      <c r="D40" s="57">
        <f>IF(H36="","",H36)</f>
        <v>2</v>
      </c>
      <c r="E40" s="56">
        <f>IF(J38="","",J38)</f>
        <v>0</v>
      </c>
      <c r="F40" s="55" t="s">
        <v>98</v>
      </c>
      <c r="G40" s="57">
        <f>IF(H38="","",H38)</f>
        <v>7</v>
      </c>
      <c r="H40" s="250"/>
      <c r="I40" s="250"/>
      <c r="J40" s="250"/>
      <c r="K40" s="53">
        <v>2</v>
      </c>
      <c r="L40" s="55" t="s">
        <v>98</v>
      </c>
      <c r="M40" s="54">
        <v>3</v>
      </c>
      <c r="N40" s="244">
        <f>COUNTIF(B41:M41,"○")+COUNTIF(B41:M41,"△")+COUNTIF(B41:M41,"●")</f>
        <v>3</v>
      </c>
      <c r="O40" s="244">
        <f>COUNTIF(B41:M41,"○")</f>
        <v>0</v>
      </c>
      <c r="P40" s="244">
        <f>COUNTIF(B41:M41,"●")</f>
        <v>3</v>
      </c>
      <c r="Q40" s="244">
        <f>COUNTIF(B41:M41,"△")</f>
        <v>0</v>
      </c>
      <c r="R40" s="244">
        <f>SUM(B40,E40,K40)</f>
        <v>2</v>
      </c>
      <c r="S40" s="244">
        <f>SUM(D40,G40,M40)</f>
        <v>12</v>
      </c>
      <c r="T40" s="244">
        <f>R40-S40</f>
        <v>-10</v>
      </c>
      <c r="U40" s="244">
        <f>IF(COUNT(O40:Q41),O40*3+Q40,)</f>
        <v>0</v>
      </c>
      <c r="V40" s="251">
        <f>RANK(X40,$X36:$X43,0)</f>
        <v>4</v>
      </c>
      <c r="X40" s="262">
        <f>U40*100+T40+R40/100</f>
        <v>-9.98</v>
      </c>
      <c r="Z40" s="249" t="str">
        <f>'1次リーグ'!L23</f>
        <v>高部JFCブロンコ</v>
      </c>
      <c r="AA40" s="56">
        <f>IF(AI36="","",AI36)</f>
        <v>2</v>
      </c>
      <c r="AB40" s="55" t="s">
        <v>98</v>
      </c>
      <c r="AC40" s="57">
        <f>IF(AG36="","",AG36)</f>
        <v>4</v>
      </c>
      <c r="AD40" s="56">
        <f>IF(AI38="","",AI38)</f>
        <v>3</v>
      </c>
      <c r="AE40" s="55" t="s">
        <v>98</v>
      </c>
      <c r="AF40" s="57">
        <f>IF(AG38="","",AG38)</f>
        <v>0</v>
      </c>
      <c r="AG40" s="250"/>
      <c r="AH40" s="250"/>
      <c r="AI40" s="250"/>
      <c r="AJ40" s="56"/>
      <c r="AK40" s="55" t="s">
        <v>97</v>
      </c>
      <c r="AL40" s="57"/>
      <c r="AM40" s="244">
        <f>COUNTIF(AA41:AL41,"○")+COUNTIF(AA41:AL41,"△")+COUNTIF(AA41:AL41,"●")</f>
        <v>2</v>
      </c>
      <c r="AN40" s="244">
        <f>COUNTIF(AA41:AL41,"○")</f>
        <v>1</v>
      </c>
      <c r="AO40" s="244">
        <f>COUNTIF(AA41:AL41,"●")</f>
        <v>1</v>
      </c>
      <c r="AP40" s="244">
        <f>COUNTIF(AA41:AL41,"△")</f>
        <v>0</v>
      </c>
      <c r="AQ40" s="244">
        <f>SUM(AA40,AD40,AJ40)</f>
        <v>5</v>
      </c>
      <c r="AR40" s="244">
        <f>SUM(AC40,AF40,AL40)</f>
        <v>4</v>
      </c>
      <c r="AS40" s="244">
        <f>AQ40-AR40</f>
        <v>1</v>
      </c>
      <c r="AT40" s="244">
        <f>IF(COUNT(AN40:AP41),AN40*3+AP40,)</f>
        <v>3</v>
      </c>
      <c r="AU40" s="251">
        <f>RANK(AW40,$AW36:$AW41,0)</f>
        <v>2</v>
      </c>
      <c r="AW40" s="262">
        <f>AT40*100+AS40+AQ40/100</f>
        <v>301.05</v>
      </c>
    </row>
    <row r="41" spans="1:49" ht="26.25" customHeight="1">
      <c r="A41" s="249"/>
      <c r="B41" s="245" t="str">
        <f>IF(B40="","",IF(B40&gt;D40,"○",IF(B40=D40,"△",IF(B40&lt;D40,"●"))))</f>
        <v>●</v>
      </c>
      <c r="C41" s="245"/>
      <c r="D41" s="245"/>
      <c r="E41" s="245" t="str">
        <f>IF(E40="","",IF(E40&gt;G40,"○",IF(E40=G40,"△",IF(E40&lt;G40,"●"))))</f>
        <v>●</v>
      </c>
      <c r="F41" s="245"/>
      <c r="G41" s="245"/>
      <c r="H41" s="250"/>
      <c r="I41" s="250"/>
      <c r="J41" s="250"/>
      <c r="K41" s="245" t="str">
        <f>IF(K40="","",IF(K40&gt;M40,"○",IF(K40=M40,"△",IF(K40&lt;M40,"●"))))</f>
        <v>●</v>
      </c>
      <c r="L41" s="245"/>
      <c r="M41" s="245"/>
      <c r="N41" s="244"/>
      <c r="O41" s="244"/>
      <c r="P41" s="244"/>
      <c r="Q41" s="244"/>
      <c r="R41" s="244"/>
      <c r="S41" s="244"/>
      <c r="T41" s="244"/>
      <c r="U41" s="244"/>
      <c r="V41" s="252"/>
      <c r="X41" s="262"/>
      <c r="Z41" s="249"/>
      <c r="AA41" s="245" t="str">
        <f>IF(AA40="","",IF(AA40&gt;AC40,"○",IF(AA40=AC40,"△",IF(AA40&lt;AC40,"●"))))</f>
        <v>●</v>
      </c>
      <c r="AB41" s="245"/>
      <c r="AC41" s="245"/>
      <c r="AD41" s="245" t="str">
        <f>IF(AD40="","",IF(AD40&gt;AF40,"○",IF(AD40=AF40,"△",IF(AD40&lt;AF40,"●"))))</f>
        <v>○</v>
      </c>
      <c r="AE41" s="245"/>
      <c r="AF41" s="245"/>
      <c r="AG41" s="250"/>
      <c r="AH41" s="250"/>
      <c r="AI41" s="250"/>
      <c r="AJ41" s="246">
        <f>IF(AJ40="","",IF(AJ40&gt;AL40,"○",IF(AJ40=AL40,"△",IF(AJ40&lt;AL40,"●"))))</f>
      </c>
      <c r="AK41" s="247"/>
      <c r="AL41" s="248"/>
      <c r="AM41" s="244"/>
      <c r="AN41" s="244"/>
      <c r="AO41" s="244"/>
      <c r="AP41" s="244"/>
      <c r="AQ41" s="244"/>
      <c r="AR41" s="244"/>
      <c r="AS41" s="244"/>
      <c r="AT41" s="244"/>
      <c r="AU41" s="252"/>
      <c r="AW41" s="262"/>
    </row>
    <row r="42" spans="1:24" ht="26.25" customHeight="1">
      <c r="A42" s="249" t="str">
        <f>'1次リーグ'!L18</f>
        <v>Viento FC</v>
      </c>
      <c r="B42" s="56">
        <f>IF(M36="","",M36)</f>
        <v>0</v>
      </c>
      <c r="C42" s="55" t="s">
        <v>98</v>
      </c>
      <c r="D42" s="57">
        <f>IF(K36="","",K36)</f>
        <v>5</v>
      </c>
      <c r="E42" s="56">
        <f>IF(M38="","",M38)</f>
        <v>0</v>
      </c>
      <c r="F42" s="55" t="s">
        <v>98</v>
      </c>
      <c r="G42" s="57">
        <f>IF(K38="","",K38)</f>
        <v>7</v>
      </c>
      <c r="H42" s="56">
        <f>IF(M40="","",M40)</f>
        <v>3</v>
      </c>
      <c r="I42" s="55" t="s">
        <v>98</v>
      </c>
      <c r="J42" s="57">
        <f>IF(K40="","",K40)</f>
        <v>2</v>
      </c>
      <c r="K42" s="250"/>
      <c r="L42" s="250"/>
      <c r="M42" s="250"/>
      <c r="N42" s="244">
        <f>COUNTIF(B43:M43,"○")+COUNTIF(B43:M43,"△")+COUNTIF(B43:M43,"●")</f>
        <v>3</v>
      </c>
      <c r="O42" s="244">
        <f>COUNTIF(B43:M43,"○")</f>
        <v>1</v>
      </c>
      <c r="P42" s="244">
        <f>COUNTIF(B43:M43,"●")</f>
        <v>2</v>
      </c>
      <c r="Q42" s="244">
        <f>COUNTIF(B43:M43,"△")</f>
        <v>0</v>
      </c>
      <c r="R42" s="244">
        <f>SUM(B42,E42,H42)</f>
        <v>3</v>
      </c>
      <c r="S42" s="244">
        <f>SUM(D42,G42,J42)</f>
        <v>14</v>
      </c>
      <c r="T42" s="244">
        <f>R42-S42</f>
        <v>-11</v>
      </c>
      <c r="U42" s="244">
        <f>IF(COUNT(O42:Q43),O42*3+Q42,)</f>
        <v>3</v>
      </c>
      <c r="V42" s="251">
        <f>RANK(X42,$X36:$X43,0)</f>
        <v>3</v>
      </c>
      <c r="X42" s="262">
        <f>U42*100+T42+R42/100</f>
        <v>289.03</v>
      </c>
    </row>
    <row r="43" spans="1:24" ht="26.25" customHeight="1">
      <c r="A43" s="249"/>
      <c r="B43" s="245" t="str">
        <f>IF(B42="","",IF(B42&gt;D42,"○",IF(B42=D42,"△",IF(B42&lt;D42,"●"))))</f>
        <v>●</v>
      </c>
      <c r="C43" s="245"/>
      <c r="D43" s="245"/>
      <c r="E43" s="245" t="str">
        <f>IF(E42="","",IF(E42&gt;G42,"○",IF(E42=G42,"△",IF(E42&lt;G42,"●"))))</f>
        <v>●</v>
      </c>
      <c r="F43" s="245"/>
      <c r="G43" s="245"/>
      <c r="H43" s="245" t="str">
        <f>IF(H42="","",IF(H42&gt;J42,"○",IF(H42=J42,"△",IF(H42&lt;J42,"●"))))</f>
        <v>○</v>
      </c>
      <c r="I43" s="245"/>
      <c r="J43" s="245"/>
      <c r="K43" s="250"/>
      <c r="L43" s="250"/>
      <c r="M43" s="250"/>
      <c r="N43" s="244"/>
      <c r="O43" s="244"/>
      <c r="P43" s="244"/>
      <c r="Q43" s="244"/>
      <c r="R43" s="244"/>
      <c r="S43" s="244"/>
      <c r="T43" s="244"/>
      <c r="U43" s="244"/>
      <c r="V43" s="252"/>
      <c r="X43" s="262"/>
    </row>
    <row r="44" spans="1:49" ht="23.25" customHeight="1">
      <c r="A44" s="149"/>
      <c r="B44" s="138"/>
      <c r="C44" s="138"/>
      <c r="D44" s="138"/>
      <c r="E44" s="138"/>
      <c r="F44" s="138"/>
      <c r="G44" s="138"/>
      <c r="H44" s="138"/>
      <c r="I44" s="138"/>
      <c r="J44" s="138"/>
      <c r="K44" s="139"/>
      <c r="L44" s="139"/>
      <c r="M44" s="139"/>
      <c r="N44" s="140"/>
      <c r="O44" s="140"/>
      <c r="P44" s="140"/>
      <c r="Q44" s="140"/>
      <c r="R44" s="140"/>
      <c r="S44" s="140"/>
      <c r="T44" s="140"/>
      <c r="U44" s="140"/>
      <c r="V44" s="141"/>
      <c r="X44" s="136"/>
      <c r="AW44" s="262"/>
    </row>
    <row r="45" spans="1:49" ht="23.25" customHeight="1">
      <c r="A45" s="147"/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143"/>
      <c r="M45" s="143"/>
      <c r="N45" s="144"/>
      <c r="O45" s="144"/>
      <c r="P45" s="144"/>
      <c r="Q45" s="144"/>
      <c r="R45" s="144"/>
      <c r="S45" s="144"/>
      <c r="T45" s="144"/>
      <c r="U45" s="144"/>
      <c r="V45" s="145"/>
      <c r="X45" s="136"/>
      <c r="AW45" s="262"/>
    </row>
    <row r="46" ht="13.5">
      <c r="AW46" s="136"/>
    </row>
    <row r="47" ht="13.5">
      <c r="AW47" s="136"/>
    </row>
  </sheetData>
  <sheetProtection password="E831" sheet="1" objects="1" scenarios="1"/>
  <mergeCells count="457">
    <mergeCell ref="V4:V5"/>
    <mergeCell ref="A1:V1"/>
    <mergeCell ref="B3:D3"/>
    <mergeCell ref="E3:G3"/>
    <mergeCell ref="H3:J3"/>
    <mergeCell ref="K3:M3"/>
    <mergeCell ref="A4:A5"/>
    <mergeCell ref="O6:O7"/>
    <mergeCell ref="P6:P7"/>
    <mergeCell ref="E5:G5"/>
    <mergeCell ref="S4:S5"/>
    <mergeCell ref="T4:T5"/>
    <mergeCell ref="U4:U5"/>
    <mergeCell ref="U6:U7"/>
    <mergeCell ref="V6:V7"/>
    <mergeCell ref="X6:X7"/>
    <mergeCell ref="X4:X5"/>
    <mergeCell ref="B4:D5"/>
    <mergeCell ref="N4:N5"/>
    <mergeCell ref="O4:O5"/>
    <mergeCell ref="P4:P5"/>
    <mergeCell ref="E6:G7"/>
    <mergeCell ref="N6:N7"/>
    <mergeCell ref="H5:J5"/>
    <mergeCell ref="K5:M5"/>
    <mergeCell ref="Q4:Q5"/>
    <mergeCell ref="R4:R5"/>
    <mergeCell ref="S8:S9"/>
    <mergeCell ref="T8:T9"/>
    <mergeCell ref="R6:R7"/>
    <mergeCell ref="S6:S7"/>
    <mergeCell ref="Q6:Q7"/>
    <mergeCell ref="T6:T7"/>
    <mergeCell ref="B7:D7"/>
    <mergeCell ref="H7:J7"/>
    <mergeCell ref="K7:M7"/>
    <mergeCell ref="A8:A9"/>
    <mergeCell ref="H8:J9"/>
    <mergeCell ref="N8:N9"/>
    <mergeCell ref="A6:A7"/>
    <mergeCell ref="U8:U9"/>
    <mergeCell ref="V8:V9"/>
    <mergeCell ref="X8:X9"/>
    <mergeCell ref="B9:D9"/>
    <mergeCell ref="E9:G9"/>
    <mergeCell ref="K9:M9"/>
    <mergeCell ref="O8:O9"/>
    <mergeCell ref="P8:P9"/>
    <mergeCell ref="Q8:Q9"/>
    <mergeCell ref="R8:R9"/>
    <mergeCell ref="V10:V11"/>
    <mergeCell ref="X10:X11"/>
    <mergeCell ref="A10:A11"/>
    <mergeCell ref="K10:M11"/>
    <mergeCell ref="N10:N11"/>
    <mergeCell ref="O10:O11"/>
    <mergeCell ref="P10:P11"/>
    <mergeCell ref="Q10:Q11"/>
    <mergeCell ref="B11:D11"/>
    <mergeCell ref="E11:G11"/>
    <mergeCell ref="A14:A15"/>
    <mergeCell ref="B14:D15"/>
    <mergeCell ref="R10:R11"/>
    <mergeCell ref="S10:S11"/>
    <mergeCell ref="T10:T11"/>
    <mergeCell ref="U10:U11"/>
    <mergeCell ref="H11:J11"/>
    <mergeCell ref="Q14:Q15"/>
    <mergeCell ref="R14:R15"/>
    <mergeCell ref="S14:S15"/>
    <mergeCell ref="B13:D13"/>
    <mergeCell ref="E13:G13"/>
    <mergeCell ref="H13:J13"/>
    <mergeCell ref="K13:M13"/>
    <mergeCell ref="T14:T15"/>
    <mergeCell ref="U14:U15"/>
    <mergeCell ref="V14:V15"/>
    <mergeCell ref="X14:X15"/>
    <mergeCell ref="E15:G15"/>
    <mergeCell ref="H15:J15"/>
    <mergeCell ref="K15:M15"/>
    <mergeCell ref="N14:N15"/>
    <mergeCell ref="O14:O15"/>
    <mergeCell ref="P14:P15"/>
    <mergeCell ref="A16:A17"/>
    <mergeCell ref="E16:G17"/>
    <mergeCell ref="N16:N17"/>
    <mergeCell ref="O16:O17"/>
    <mergeCell ref="P16:P17"/>
    <mergeCell ref="Q16:Q17"/>
    <mergeCell ref="B17:D17"/>
    <mergeCell ref="H17:J17"/>
    <mergeCell ref="K17:M17"/>
    <mergeCell ref="R16:R17"/>
    <mergeCell ref="S16:S17"/>
    <mergeCell ref="T16:T17"/>
    <mergeCell ref="U16:U17"/>
    <mergeCell ref="V16:V17"/>
    <mergeCell ref="X16:X17"/>
    <mergeCell ref="A18:A19"/>
    <mergeCell ref="H18:J19"/>
    <mergeCell ref="N18:N19"/>
    <mergeCell ref="O18:O19"/>
    <mergeCell ref="P18:P19"/>
    <mergeCell ref="Q18:Q19"/>
    <mergeCell ref="B19:D19"/>
    <mergeCell ref="E19:G19"/>
    <mergeCell ref="K19:M19"/>
    <mergeCell ref="R18:R19"/>
    <mergeCell ref="S18:S19"/>
    <mergeCell ref="T18:T19"/>
    <mergeCell ref="U18:U19"/>
    <mergeCell ref="V18:V19"/>
    <mergeCell ref="X18:X19"/>
    <mergeCell ref="T20:T21"/>
    <mergeCell ref="U20:U21"/>
    <mergeCell ref="V20:V21"/>
    <mergeCell ref="X20:X21"/>
    <mergeCell ref="A20:A21"/>
    <mergeCell ref="K20:M21"/>
    <mergeCell ref="N20:N21"/>
    <mergeCell ref="O20:O21"/>
    <mergeCell ref="P20:P21"/>
    <mergeCell ref="Q20:Q21"/>
    <mergeCell ref="N26:N27"/>
    <mergeCell ref="O26:O27"/>
    <mergeCell ref="P26:P27"/>
    <mergeCell ref="R20:R21"/>
    <mergeCell ref="S20:S21"/>
    <mergeCell ref="B21:D21"/>
    <mergeCell ref="E21:G21"/>
    <mergeCell ref="H21:J21"/>
    <mergeCell ref="S26:S27"/>
    <mergeCell ref="T26:T27"/>
    <mergeCell ref="U26:U27"/>
    <mergeCell ref="V26:V27"/>
    <mergeCell ref="A23:V23"/>
    <mergeCell ref="B25:D25"/>
    <mergeCell ref="E25:G25"/>
    <mergeCell ref="H25:J25"/>
    <mergeCell ref="K25:M25"/>
    <mergeCell ref="A26:A27"/>
    <mergeCell ref="B26:D27"/>
    <mergeCell ref="A28:A29"/>
    <mergeCell ref="E28:G29"/>
    <mergeCell ref="N28:N29"/>
    <mergeCell ref="O28:O29"/>
    <mergeCell ref="P28:P29"/>
    <mergeCell ref="Q28:Q29"/>
    <mergeCell ref="T28:T29"/>
    <mergeCell ref="U28:U29"/>
    <mergeCell ref="V28:V29"/>
    <mergeCell ref="X28:X29"/>
    <mergeCell ref="X26:X27"/>
    <mergeCell ref="E27:G27"/>
    <mergeCell ref="H27:J27"/>
    <mergeCell ref="K27:M27"/>
    <mergeCell ref="Q26:Q27"/>
    <mergeCell ref="R26:R27"/>
    <mergeCell ref="S30:S31"/>
    <mergeCell ref="T30:T31"/>
    <mergeCell ref="B29:D29"/>
    <mergeCell ref="H29:J29"/>
    <mergeCell ref="K29:M29"/>
    <mergeCell ref="A30:A31"/>
    <mergeCell ref="H30:J31"/>
    <mergeCell ref="N30:N31"/>
    <mergeCell ref="R28:R29"/>
    <mergeCell ref="S28:S29"/>
    <mergeCell ref="U30:U31"/>
    <mergeCell ref="V30:V31"/>
    <mergeCell ref="X30:X31"/>
    <mergeCell ref="B31:D31"/>
    <mergeCell ref="E31:G31"/>
    <mergeCell ref="K31:M31"/>
    <mergeCell ref="O30:O31"/>
    <mergeCell ref="P30:P31"/>
    <mergeCell ref="Q30:Q31"/>
    <mergeCell ref="R30:R31"/>
    <mergeCell ref="V32:V33"/>
    <mergeCell ref="X32:X33"/>
    <mergeCell ref="A32:A33"/>
    <mergeCell ref="K32:M33"/>
    <mergeCell ref="N32:N33"/>
    <mergeCell ref="O32:O33"/>
    <mergeCell ref="P32:P33"/>
    <mergeCell ref="Q32:Q33"/>
    <mergeCell ref="B33:D33"/>
    <mergeCell ref="E33:G33"/>
    <mergeCell ref="A36:A37"/>
    <mergeCell ref="B36:D37"/>
    <mergeCell ref="R32:R33"/>
    <mergeCell ref="S32:S33"/>
    <mergeCell ref="T32:T33"/>
    <mergeCell ref="U32:U33"/>
    <mergeCell ref="H33:J33"/>
    <mergeCell ref="Q36:Q37"/>
    <mergeCell ref="R36:R37"/>
    <mergeCell ref="S36:S37"/>
    <mergeCell ref="B35:D35"/>
    <mergeCell ref="E35:G35"/>
    <mergeCell ref="H35:J35"/>
    <mergeCell ref="K35:M35"/>
    <mergeCell ref="T36:T37"/>
    <mergeCell ref="U36:U37"/>
    <mergeCell ref="V36:V37"/>
    <mergeCell ref="X36:X37"/>
    <mergeCell ref="E37:G37"/>
    <mergeCell ref="H37:J37"/>
    <mergeCell ref="K37:M37"/>
    <mergeCell ref="N36:N37"/>
    <mergeCell ref="O36:O37"/>
    <mergeCell ref="P36:P37"/>
    <mergeCell ref="A38:A39"/>
    <mergeCell ref="E38:G39"/>
    <mergeCell ref="N38:N39"/>
    <mergeCell ref="O38:O39"/>
    <mergeCell ref="P38:P39"/>
    <mergeCell ref="Q38:Q39"/>
    <mergeCell ref="B39:D39"/>
    <mergeCell ref="H39:J39"/>
    <mergeCell ref="K39:M39"/>
    <mergeCell ref="R38:R39"/>
    <mergeCell ref="S38:S39"/>
    <mergeCell ref="T38:T39"/>
    <mergeCell ref="U38:U39"/>
    <mergeCell ref="V38:V39"/>
    <mergeCell ref="X38:X39"/>
    <mergeCell ref="A40:A41"/>
    <mergeCell ref="H40:J41"/>
    <mergeCell ref="N40:N41"/>
    <mergeCell ref="O40:O41"/>
    <mergeCell ref="P40:P41"/>
    <mergeCell ref="Q40:Q41"/>
    <mergeCell ref="B41:D41"/>
    <mergeCell ref="E41:G41"/>
    <mergeCell ref="K41:M41"/>
    <mergeCell ref="R40:R41"/>
    <mergeCell ref="S40:S41"/>
    <mergeCell ref="T40:T41"/>
    <mergeCell ref="U40:U41"/>
    <mergeCell ref="V40:V41"/>
    <mergeCell ref="X40:X41"/>
    <mergeCell ref="A42:A43"/>
    <mergeCell ref="K42:M43"/>
    <mergeCell ref="N42:N43"/>
    <mergeCell ref="O42:O43"/>
    <mergeCell ref="P42:P43"/>
    <mergeCell ref="Q42:Q43"/>
    <mergeCell ref="B43:D43"/>
    <mergeCell ref="E43:G43"/>
    <mergeCell ref="H43:J43"/>
    <mergeCell ref="AW8:AW9"/>
    <mergeCell ref="AW6:AW7"/>
    <mergeCell ref="AW4:AW5"/>
    <mergeCell ref="Z1:AU1"/>
    <mergeCell ref="R42:R43"/>
    <mergeCell ref="S42:S43"/>
    <mergeCell ref="T42:T43"/>
    <mergeCell ref="U42:U43"/>
    <mergeCell ref="V42:V43"/>
    <mergeCell ref="X42:X43"/>
    <mergeCell ref="AW26:AW27"/>
    <mergeCell ref="AJ25:AL25"/>
    <mergeCell ref="AW18:AW19"/>
    <mergeCell ref="AW16:AW17"/>
    <mergeCell ref="AW14:AW15"/>
    <mergeCell ref="AJ13:AL13"/>
    <mergeCell ref="AP14:AP15"/>
    <mergeCell ref="AQ14:AQ15"/>
    <mergeCell ref="AR14:AR15"/>
    <mergeCell ref="AU14:AU15"/>
    <mergeCell ref="AW44:AW45"/>
    <mergeCell ref="AW40:AW41"/>
    <mergeCell ref="AW38:AW39"/>
    <mergeCell ref="AW36:AW37"/>
    <mergeCell ref="AW30:AW31"/>
    <mergeCell ref="AW28:AW29"/>
    <mergeCell ref="AU4:AU5"/>
    <mergeCell ref="AA3:AC3"/>
    <mergeCell ref="AD3:AF3"/>
    <mergeCell ref="AG3:AI3"/>
    <mergeCell ref="AJ3:AL3"/>
    <mergeCell ref="Z4:Z5"/>
    <mergeCell ref="AA4:AC5"/>
    <mergeCell ref="AM4:AM5"/>
    <mergeCell ref="AN4:AN5"/>
    <mergeCell ref="AO4:AO5"/>
    <mergeCell ref="AP4:AP5"/>
    <mergeCell ref="AQ4:AQ5"/>
    <mergeCell ref="AR4:AR5"/>
    <mergeCell ref="AS4:AS5"/>
    <mergeCell ref="AT4:AT5"/>
    <mergeCell ref="AQ6:AQ7"/>
    <mergeCell ref="AR6:AR7"/>
    <mergeCell ref="AS6:AS7"/>
    <mergeCell ref="AT6:AT7"/>
    <mergeCell ref="AD5:AF5"/>
    <mergeCell ref="AG5:AI5"/>
    <mergeCell ref="AJ5:AL5"/>
    <mergeCell ref="Z6:Z7"/>
    <mergeCell ref="AD6:AF7"/>
    <mergeCell ref="AM6:AM7"/>
    <mergeCell ref="AU6:AU7"/>
    <mergeCell ref="AA7:AC7"/>
    <mergeCell ref="AG7:AI7"/>
    <mergeCell ref="AJ7:AL7"/>
    <mergeCell ref="AN6:AN7"/>
    <mergeCell ref="AO6:AO7"/>
    <mergeCell ref="AP6:AP7"/>
    <mergeCell ref="AN8:AN9"/>
    <mergeCell ref="AO8:AO9"/>
    <mergeCell ref="AP8:AP9"/>
    <mergeCell ref="AQ8:AQ9"/>
    <mergeCell ref="AR8:AR9"/>
    <mergeCell ref="AS8:AS9"/>
    <mergeCell ref="Z14:Z15"/>
    <mergeCell ref="AA14:AC15"/>
    <mergeCell ref="AT8:AT9"/>
    <mergeCell ref="AU8:AU9"/>
    <mergeCell ref="AA9:AC9"/>
    <mergeCell ref="AD9:AF9"/>
    <mergeCell ref="AJ9:AL9"/>
    <mergeCell ref="Z8:Z9"/>
    <mergeCell ref="AG8:AI9"/>
    <mergeCell ref="AM8:AM9"/>
    <mergeCell ref="AA13:AC13"/>
    <mergeCell ref="AD13:AF13"/>
    <mergeCell ref="AG13:AI13"/>
    <mergeCell ref="AS16:AS17"/>
    <mergeCell ref="AS14:AS15"/>
    <mergeCell ref="AT14:AT15"/>
    <mergeCell ref="AD15:AF15"/>
    <mergeCell ref="AG15:AI15"/>
    <mergeCell ref="AJ15:AL15"/>
    <mergeCell ref="AM14:AM15"/>
    <mergeCell ref="Z16:Z17"/>
    <mergeCell ref="AD16:AF17"/>
    <mergeCell ref="AM16:AM17"/>
    <mergeCell ref="AN16:AN17"/>
    <mergeCell ref="AO16:AO17"/>
    <mergeCell ref="AP16:AP17"/>
    <mergeCell ref="AP18:AP19"/>
    <mergeCell ref="AT16:AT17"/>
    <mergeCell ref="AN14:AN15"/>
    <mergeCell ref="AO14:AO15"/>
    <mergeCell ref="AS18:AS19"/>
    <mergeCell ref="AT18:AT19"/>
    <mergeCell ref="AU16:AU17"/>
    <mergeCell ref="AA17:AC17"/>
    <mergeCell ref="AG17:AI17"/>
    <mergeCell ref="AJ17:AL17"/>
    <mergeCell ref="AQ18:AQ19"/>
    <mergeCell ref="AR18:AR19"/>
    <mergeCell ref="AQ16:AQ17"/>
    <mergeCell ref="AR16:AR17"/>
    <mergeCell ref="AN18:AN19"/>
    <mergeCell ref="AO18:AO19"/>
    <mergeCell ref="Z26:Z27"/>
    <mergeCell ref="AA26:AC27"/>
    <mergeCell ref="AU18:AU19"/>
    <mergeCell ref="AA19:AC19"/>
    <mergeCell ref="AD19:AF19"/>
    <mergeCell ref="AJ19:AL19"/>
    <mergeCell ref="Z23:AU23"/>
    <mergeCell ref="Z18:Z19"/>
    <mergeCell ref="AG18:AI19"/>
    <mergeCell ref="AM18:AM19"/>
    <mergeCell ref="AO26:AO27"/>
    <mergeCell ref="AP26:AP27"/>
    <mergeCell ref="AQ26:AQ27"/>
    <mergeCell ref="AR26:AR27"/>
    <mergeCell ref="AA25:AC25"/>
    <mergeCell ref="AD25:AF25"/>
    <mergeCell ref="AG25:AI25"/>
    <mergeCell ref="AR28:AR29"/>
    <mergeCell ref="AS28:AS29"/>
    <mergeCell ref="AS26:AS27"/>
    <mergeCell ref="AT26:AT27"/>
    <mergeCell ref="AU26:AU27"/>
    <mergeCell ref="AD27:AF27"/>
    <mergeCell ref="AG27:AI27"/>
    <mergeCell ref="AJ27:AL27"/>
    <mergeCell ref="AM26:AM27"/>
    <mergeCell ref="AN26:AN27"/>
    <mergeCell ref="Z28:Z29"/>
    <mergeCell ref="AD28:AF29"/>
    <mergeCell ref="AM28:AM29"/>
    <mergeCell ref="AN28:AN29"/>
    <mergeCell ref="AO28:AO29"/>
    <mergeCell ref="AP28:AP29"/>
    <mergeCell ref="AT28:AT29"/>
    <mergeCell ref="AU28:AU29"/>
    <mergeCell ref="AA29:AC29"/>
    <mergeCell ref="AG29:AI29"/>
    <mergeCell ref="AJ29:AL29"/>
    <mergeCell ref="AQ30:AQ31"/>
    <mergeCell ref="AR30:AR31"/>
    <mergeCell ref="AS30:AS31"/>
    <mergeCell ref="AT30:AT31"/>
    <mergeCell ref="AQ28:AQ29"/>
    <mergeCell ref="Z30:Z31"/>
    <mergeCell ref="AG30:AI31"/>
    <mergeCell ref="AM30:AM31"/>
    <mergeCell ref="AN30:AN31"/>
    <mergeCell ref="AO30:AO31"/>
    <mergeCell ref="AP30:AP31"/>
    <mergeCell ref="AU30:AU31"/>
    <mergeCell ref="AA31:AC31"/>
    <mergeCell ref="AD31:AF31"/>
    <mergeCell ref="AJ31:AL31"/>
    <mergeCell ref="AA35:AC35"/>
    <mergeCell ref="AD35:AF35"/>
    <mergeCell ref="AG35:AI35"/>
    <mergeCell ref="AJ35:AL35"/>
    <mergeCell ref="AU36:AU37"/>
    <mergeCell ref="AD37:AF37"/>
    <mergeCell ref="AG37:AI37"/>
    <mergeCell ref="AJ37:AL37"/>
    <mergeCell ref="Z36:Z37"/>
    <mergeCell ref="AA36:AC37"/>
    <mergeCell ref="AM36:AM37"/>
    <mergeCell ref="AN36:AN37"/>
    <mergeCell ref="AO36:AO37"/>
    <mergeCell ref="AP36:AP37"/>
    <mergeCell ref="AS38:AS39"/>
    <mergeCell ref="AQ36:AQ37"/>
    <mergeCell ref="AR36:AR37"/>
    <mergeCell ref="AS36:AS37"/>
    <mergeCell ref="AT36:AT37"/>
    <mergeCell ref="AT38:AT39"/>
    <mergeCell ref="AT40:AT41"/>
    <mergeCell ref="AQ38:AQ39"/>
    <mergeCell ref="AU40:AU41"/>
    <mergeCell ref="Z38:Z39"/>
    <mergeCell ref="AD38:AF39"/>
    <mergeCell ref="AM38:AM39"/>
    <mergeCell ref="AN38:AN39"/>
    <mergeCell ref="AO38:AO39"/>
    <mergeCell ref="AP38:AP39"/>
    <mergeCell ref="AR38:AR39"/>
    <mergeCell ref="Z40:Z41"/>
    <mergeCell ref="AG40:AI41"/>
    <mergeCell ref="AM40:AM41"/>
    <mergeCell ref="AU38:AU39"/>
    <mergeCell ref="AA39:AC39"/>
    <mergeCell ref="AG39:AI39"/>
    <mergeCell ref="AJ39:AL39"/>
    <mergeCell ref="AQ40:AQ41"/>
    <mergeCell ref="AR40:AR41"/>
    <mergeCell ref="AS40:AS41"/>
    <mergeCell ref="AN40:AN41"/>
    <mergeCell ref="AO40:AO41"/>
    <mergeCell ref="AP40:AP41"/>
    <mergeCell ref="AA41:AC41"/>
    <mergeCell ref="AD41:AF41"/>
    <mergeCell ref="AJ41:AL41"/>
  </mergeCells>
  <printOptions/>
  <pageMargins left="0.93" right="0.28" top="0.39" bottom="0.3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8">
      <selection activeCell="J8" sqref="J8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226" t="s">
        <v>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s="1" customFormat="1" ht="26.25" customHeight="1">
      <c r="A2" s="226" t="s">
        <v>95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s="16" customFormat="1" ht="26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3" ht="22.5" customHeight="1">
      <c r="A4" s="213" t="s">
        <v>22</v>
      </c>
      <c r="B4" s="213"/>
      <c r="C4" s="213"/>
      <c r="D4" s="175">
        <v>41189</v>
      </c>
      <c r="E4" s="175"/>
      <c r="F4" s="14" t="s">
        <v>62</v>
      </c>
      <c r="G4" s="177" t="s">
        <v>1</v>
      </c>
      <c r="H4" s="177"/>
      <c r="I4" s="177" t="s">
        <v>30</v>
      </c>
      <c r="J4" s="177"/>
      <c r="K4" s="177"/>
      <c r="L4" s="177"/>
      <c r="M4" s="177"/>
    </row>
    <row r="5" spans="1:13" ht="22.5" customHeight="1">
      <c r="A5" s="213"/>
      <c r="B5" s="213"/>
      <c r="C5" s="213"/>
      <c r="D5" s="175"/>
      <c r="E5" s="175"/>
      <c r="F5" s="14"/>
      <c r="G5" s="177"/>
      <c r="H5" s="177"/>
      <c r="I5" s="177"/>
      <c r="J5" s="177"/>
      <c r="K5" s="177"/>
      <c r="L5" s="177"/>
      <c r="M5" s="177"/>
    </row>
    <row r="6" spans="1:8" ht="22.5" customHeight="1">
      <c r="A6" s="13"/>
      <c r="B6" s="13"/>
      <c r="C6" s="217"/>
      <c r="D6" s="217"/>
      <c r="F6" s="5"/>
      <c r="H6" s="12"/>
    </row>
    <row r="7" spans="1:7" ht="22.5" customHeight="1">
      <c r="A7" s="228" t="s">
        <v>23</v>
      </c>
      <c r="B7" s="214"/>
      <c r="C7" s="214"/>
      <c r="D7" s="216"/>
      <c r="E7" s="216"/>
      <c r="F7" s="135"/>
      <c r="G7" s="25"/>
    </row>
    <row r="8" ht="22.5" customHeight="1"/>
    <row r="9" spans="1:4" ht="22.5" customHeight="1">
      <c r="A9" s="228" t="s">
        <v>29</v>
      </c>
      <c r="B9" s="214"/>
      <c r="C9" s="214"/>
      <c r="D9" s="12" t="s">
        <v>46</v>
      </c>
    </row>
    <row r="10" ht="22.5" customHeight="1">
      <c r="D10" s="6" t="s">
        <v>109</v>
      </c>
    </row>
    <row r="11" ht="22.5" customHeight="1"/>
    <row r="12" ht="22.5" customHeight="1"/>
    <row r="13" spans="1:3" ht="22.5" customHeight="1" thickBot="1">
      <c r="A13" s="228" t="s">
        <v>28</v>
      </c>
      <c r="B13" s="214"/>
      <c r="C13" s="214"/>
    </row>
    <row r="14" spans="1:15" s="23" customFormat="1" ht="30" customHeight="1" thickBot="1">
      <c r="A14" s="265"/>
      <c r="B14" s="266"/>
      <c r="C14" s="267"/>
      <c r="D14" s="208" t="s">
        <v>3</v>
      </c>
      <c r="E14" s="209"/>
      <c r="F14" s="210"/>
      <c r="G14" s="211" t="s">
        <v>4</v>
      </c>
      <c r="H14" s="209"/>
      <c r="I14" s="212"/>
      <c r="J14" s="211" t="s">
        <v>5</v>
      </c>
      <c r="K14" s="209"/>
      <c r="L14" s="212"/>
      <c r="M14" s="211" t="s">
        <v>7</v>
      </c>
      <c r="N14" s="209"/>
      <c r="O14" s="212"/>
    </row>
    <row r="15" spans="1:15" ht="30" customHeight="1">
      <c r="A15" s="268" t="s">
        <v>32</v>
      </c>
      <c r="B15" s="269"/>
      <c r="C15" s="19">
        <v>1</v>
      </c>
      <c r="D15" s="270" t="s">
        <v>131</v>
      </c>
      <c r="E15" s="271"/>
      <c r="F15" s="272"/>
      <c r="G15" s="263" t="s">
        <v>118</v>
      </c>
      <c r="H15" s="263"/>
      <c r="I15" s="263"/>
      <c r="J15" s="263" t="s">
        <v>122</v>
      </c>
      <c r="K15" s="263"/>
      <c r="L15" s="263"/>
      <c r="M15" s="263" t="s">
        <v>127</v>
      </c>
      <c r="N15" s="263"/>
      <c r="O15" s="263"/>
    </row>
    <row r="16" spans="1:15" ht="30" customHeight="1">
      <c r="A16" s="275" t="s">
        <v>32</v>
      </c>
      <c r="B16" s="276"/>
      <c r="C16" s="20">
        <v>2</v>
      </c>
      <c r="D16" s="185" t="s">
        <v>115</v>
      </c>
      <c r="E16" s="180"/>
      <c r="F16" s="186"/>
      <c r="G16" s="264" t="s">
        <v>119</v>
      </c>
      <c r="H16" s="264"/>
      <c r="I16" s="264"/>
      <c r="J16" s="264" t="s">
        <v>123</v>
      </c>
      <c r="K16" s="264"/>
      <c r="L16" s="264"/>
      <c r="M16" s="264" t="s">
        <v>128</v>
      </c>
      <c r="N16" s="264"/>
      <c r="O16" s="264"/>
    </row>
    <row r="17" spans="1:15" ht="30" customHeight="1">
      <c r="A17" s="275" t="s">
        <v>33</v>
      </c>
      <c r="B17" s="276"/>
      <c r="C17" s="20">
        <v>3</v>
      </c>
      <c r="D17" s="185" t="s">
        <v>116</v>
      </c>
      <c r="E17" s="180"/>
      <c r="F17" s="186"/>
      <c r="G17" s="264" t="s">
        <v>120</v>
      </c>
      <c r="H17" s="264"/>
      <c r="I17" s="264"/>
      <c r="J17" s="264" t="s">
        <v>124</v>
      </c>
      <c r="K17" s="264"/>
      <c r="L17" s="264"/>
      <c r="M17" s="264" t="s">
        <v>129</v>
      </c>
      <c r="N17" s="264"/>
      <c r="O17" s="264"/>
    </row>
    <row r="18" spans="1:15" ht="30" customHeight="1" thickBot="1">
      <c r="A18" s="273" t="s">
        <v>33</v>
      </c>
      <c r="B18" s="274"/>
      <c r="C18" s="22">
        <v>4</v>
      </c>
      <c r="D18" s="206" t="s">
        <v>117</v>
      </c>
      <c r="E18" s="183"/>
      <c r="F18" s="207"/>
      <c r="G18" s="202" t="s">
        <v>121</v>
      </c>
      <c r="H18" s="202"/>
      <c r="I18" s="202"/>
      <c r="J18" s="202" t="s">
        <v>125</v>
      </c>
      <c r="K18" s="202"/>
      <c r="L18" s="202"/>
      <c r="M18" s="202" t="s">
        <v>130</v>
      </c>
      <c r="N18" s="202"/>
      <c r="O18" s="202"/>
    </row>
    <row r="19" ht="22.5" customHeight="1"/>
    <row r="20" spans="1:10" ht="22.5" customHeight="1">
      <c r="A20" s="178"/>
      <c r="B20" s="178"/>
      <c r="C20" s="178"/>
      <c r="D20" s="14"/>
      <c r="E20" s="14"/>
      <c r="F20" s="14"/>
      <c r="G20" s="14"/>
      <c r="H20" s="14"/>
      <c r="I20" s="14"/>
      <c r="J20" s="14"/>
    </row>
    <row r="21" spans="1:6" ht="22.5" customHeight="1">
      <c r="A21" s="10"/>
      <c r="B21" s="11"/>
      <c r="C21" s="11"/>
      <c r="D21" s="11"/>
      <c r="E21" s="11"/>
      <c r="F21" s="11"/>
    </row>
    <row r="22" ht="22.5" customHeight="1"/>
    <row r="23" ht="22.5" customHeight="1"/>
    <row r="27" ht="17.25">
      <c r="A27" s="3"/>
    </row>
    <row r="29" ht="14.25">
      <c r="A29" s="4"/>
    </row>
    <row r="30" ht="14.25">
      <c r="A30" s="4"/>
    </row>
    <row r="31" ht="14.25">
      <c r="A31" s="4"/>
    </row>
  </sheetData>
  <sheetProtection/>
  <mergeCells count="38">
    <mergeCell ref="D5:E5"/>
    <mergeCell ref="M14:O14"/>
    <mergeCell ref="J14:L14"/>
    <mergeCell ref="I4:M5"/>
    <mergeCell ref="D4:E4"/>
    <mergeCell ref="C6:D6"/>
    <mergeCell ref="A7:C7"/>
    <mergeCell ref="A9:C9"/>
    <mergeCell ref="A13:C13"/>
    <mergeCell ref="D17:F17"/>
    <mergeCell ref="G17:I17"/>
    <mergeCell ref="A16:B16"/>
    <mergeCell ref="A17:B17"/>
    <mergeCell ref="G14:I14"/>
    <mergeCell ref="A1:O1"/>
    <mergeCell ref="A2:O2"/>
    <mergeCell ref="A4:C5"/>
    <mergeCell ref="D7:E7"/>
    <mergeCell ref="G4:H5"/>
    <mergeCell ref="A20:C20"/>
    <mergeCell ref="A14:C14"/>
    <mergeCell ref="A15:B15"/>
    <mergeCell ref="D16:F16"/>
    <mergeCell ref="G16:I16"/>
    <mergeCell ref="D14:F14"/>
    <mergeCell ref="D18:F18"/>
    <mergeCell ref="D15:F15"/>
    <mergeCell ref="G15:I15"/>
    <mergeCell ref="A18:B18"/>
    <mergeCell ref="M15:O15"/>
    <mergeCell ref="M16:O16"/>
    <mergeCell ref="M17:O17"/>
    <mergeCell ref="M18:O18"/>
    <mergeCell ref="G18:I18"/>
    <mergeCell ref="J18:L18"/>
    <mergeCell ref="J15:L15"/>
    <mergeCell ref="J16:L16"/>
    <mergeCell ref="J17:L17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zoomScale="106" zoomScaleNormal="106" zoomScalePageLayoutView="0" workbookViewId="0" topLeftCell="B10">
      <selection activeCell="N24" sqref="N24"/>
    </sheetView>
  </sheetViews>
  <sheetFormatPr defaultColWidth="9.140625" defaultRowHeight="15"/>
  <cols>
    <col min="1" max="1" width="3.8515625" style="158" customWidth="1"/>
    <col min="2" max="2" width="3.57421875" style="158" customWidth="1"/>
    <col min="3" max="3" width="13.7109375" style="158" customWidth="1"/>
    <col min="4" max="6" width="3.140625" style="158" customWidth="1"/>
    <col min="7" max="9" width="13.7109375" style="158" customWidth="1"/>
    <col min="10" max="10" width="5.421875" style="158" customWidth="1"/>
    <col min="11" max="11" width="3.7109375" style="158" customWidth="1"/>
    <col min="12" max="12" width="13.7109375" style="158" customWidth="1"/>
    <col min="13" max="15" width="3.140625" style="158" customWidth="1"/>
    <col min="16" max="18" width="13.7109375" style="158" customWidth="1"/>
    <col min="19" max="16384" width="9.00390625" style="158" customWidth="1"/>
  </cols>
  <sheetData>
    <row r="1" spans="1:18" s="157" customFormat="1" ht="28.5" customHeight="1">
      <c r="A1" s="277" t="s">
        <v>96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ht="7.5" customHeight="1" thickBot="1"/>
    <row r="3" spans="1:18" ht="25.5" customHeight="1">
      <c r="A3" s="159"/>
      <c r="B3" s="278" t="s">
        <v>24</v>
      </c>
      <c r="C3" s="279"/>
      <c r="D3" s="279"/>
      <c r="E3" s="279"/>
      <c r="F3" s="279"/>
      <c r="G3" s="279"/>
      <c r="H3" s="279"/>
      <c r="I3" s="280"/>
      <c r="J3" s="281" t="s">
        <v>20</v>
      </c>
      <c r="K3" s="278" t="s">
        <v>25</v>
      </c>
      <c r="L3" s="279"/>
      <c r="M3" s="279"/>
      <c r="N3" s="279"/>
      <c r="O3" s="279"/>
      <c r="P3" s="279"/>
      <c r="Q3" s="279"/>
      <c r="R3" s="280"/>
    </row>
    <row r="4" spans="1:18" ht="25.5" customHeight="1">
      <c r="A4" s="161"/>
      <c r="B4" s="284" t="s">
        <v>31</v>
      </c>
      <c r="C4" s="292" t="s">
        <v>19</v>
      </c>
      <c r="D4" s="293"/>
      <c r="E4" s="286"/>
      <c r="F4" s="286"/>
      <c r="G4" s="286"/>
      <c r="H4" s="286" t="s">
        <v>6</v>
      </c>
      <c r="I4" s="287"/>
      <c r="J4" s="282"/>
      <c r="K4" s="284" t="s">
        <v>31</v>
      </c>
      <c r="L4" s="292" t="s">
        <v>19</v>
      </c>
      <c r="M4" s="293"/>
      <c r="N4" s="286"/>
      <c r="O4" s="286"/>
      <c r="P4" s="286"/>
      <c r="Q4" s="286" t="s">
        <v>6</v>
      </c>
      <c r="R4" s="287"/>
    </row>
    <row r="5" spans="1:18" ht="25.5" customHeight="1" thickBot="1">
      <c r="A5" s="163"/>
      <c r="B5" s="285"/>
      <c r="C5" s="164" t="s">
        <v>8</v>
      </c>
      <c r="D5" s="294" t="s">
        <v>11</v>
      </c>
      <c r="E5" s="295"/>
      <c r="F5" s="296"/>
      <c r="G5" s="30" t="s">
        <v>9</v>
      </c>
      <c r="H5" s="30" t="s">
        <v>77</v>
      </c>
      <c r="I5" s="165" t="s">
        <v>78</v>
      </c>
      <c r="J5" s="283"/>
      <c r="K5" s="285"/>
      <c r="L5" s="164" t="s">
        <v>8</v>
      </c>
      <c r="M5" s="294" t="s">
        <v>11</v>
      </c>
      <c r="N5" s="295"/>
      <c r="O5" s="296"/>
      <c r="P5" s="30" t="s">
        <v>9</v>
      </c>
      <c r="Q5" s="30" t="s">
        <v>77</v>
      </c>
      <c r="R5" s="165" t="s">
        <v>78</v>
      </c>
    </row>
    <row r="6" spans="1:20" ht="29.25" customHeight="1">
      <c r="A6" s="167" t="s">
        <v>136</v>
      </c>
      <c r="B6" s="168" t="s">
        <v>132</v>
      </c>
      <c r="C6" s="28" t="str">
        <f>'2次リーグ'!D15</f>
        <v>VALOR FC</v>
      </c>
      <c r="D6" s="41">
        <v>3</v>
      </c>
      <c r="E6" s="35" t="s">
        <v>79</v>
      </c>
      <c r="F6" s="41">
        <v>0</v>
      </c>
      <c r="G6" s="44" t="str">
        <f>'2次リーグ'!D17</f>
        <v>飯田ファイターズSSS</v>
      </c>
      <c r="H6" s="31" t="str">
        <f>G7</f>
        <v>清水ヴァーモス</v>
      </c>
      <c r="I6" s="26" t="str">
        <f>C7</f>
        <v>袖師SSS</v>
      </c>
      <c r="J6" s="90">
        <v>0.3958333333333333</v>
      </c>
      <c r="K6" s="168" t="s">
        <v>132</v>
      </c>
      <c r="L6" s="29" t="str">
        <f>'2次リーグ'!D16</f>
        <v>三保FC</v>
      </c>
      <c r="M6" s="34">
        <v>2</v>
      </c>
      <c r="N6" s="35" t="s">
        <v>79</v>
      </c>
      <c r="O6" s="34">
        <v>0</v>
      </c>
      <c r="P6" s="44" t="str">
        <f>'2次リーグ'!D18</f>
        <v>江尻SSS</v>
      </c>
      <c r="Q6" s="31" t="str">
        <f>P7</f>
        <v>高部JFCブロンコ</v>
      </c>
      <c r="R6" s="26" t="str">
        <f>L7</f>
        <v>高部JFC</v>
      </c>
      <c r="T6" s="169"/>
    </row>
    <row r="7" spans="1:20" ht="29.25" customHeight="1">
      <c r="A7" s="167" t="s">
        <v>137</v>
      </c>
      <c r="B7" s="168" t="s">
        <v>133</v>
      </c>
      <c r="C7" s="28" t="str">
        <f>'2次リーグ'!G15</f>
        <v>袖師SSS</v>
      </c>
      <c r="D7" s="134">
        <v>2</v>
      </c>
      <c r="E7" s="36" t="s">
        <v>79</v>
      </c>
      <c r="F7" s="134">
        <v>0</v>
      </c>
      <c r="G7" s="44" t="str">
        <f>'2次リーグ'!G17</f>
        <v>清水ヴァーモス</v>
      </c>
      <c r="H7" s="31" t="str">
        <f>G6</f>
        <v>飯田ファイターズSSS</v>
      </c>
      <c r="I7" s="26" t="str">
        <f>C6</f>
        <v>VALOR FC</v>
      </c>
      <c r="J7" s="100">
        <v>0.4236111111111111</v>
      </c>
      <c r="K7" s="168" t="s">
        <v>133</v>
      </c>
      <c r="L7" s="29" t="str">
        <f>'2次リーグ'!G16</f>
        <v>高部JFC</v>
      </c>
      <c r="M7" s="34">
        <v>10</v>
      </c>
      <c r="N7" s="36" t="s">
        <v>79</v>
      </c>
      <c r="O7" s="34">
        <v>0</v>
      </c>
      <c r="P7" s="44" t="str">
        <f>'2次リーグ'!G18</f>
        <v>高部JFCブロンコ</v>
      </c>
      <c r="Q7" s="31" t="str">
        <f>L6</f>
        <v>三保FC</v>
      </c>
      <c r="R7" s="26" t="str">
        <f>P6</f>
        <v>江尻SSS</v>
      </c>
      <c r="T7" s="169"/>
    </row>
    <row r="8" spans="1:20" ht="29.25" customHeight="1">
      <c r="A8" s="167" t="s">
        <v>138</v>
      </c>
      <c r="B8" s="168" t="s">
        <v>132</v>
      </c>
      <c r="C8" s="28" t="str">
        <f>C6</f>
        <v>VALOR FC</v>
      </c>
      <c r="D8" s="134">
        <v>8</v>
      </c>
      <c r="E8" s="36" t="s">
        <v>79</v>
      </c>
      <c r="F8" s="134">
        <v>0</v>
      </c>
      <c r="G8" s="44" t="str">
        <f>P6</f>
        <v>江尻SSS</v>
      </c>
      <c r="H8" s="31" t="str">
        <f>C9</f>
        <v>袖師SSS</v>
      </c>
      <c r="I8" s="26" t="str">
        <f>G9</f>
        <v>高部JFCブロンコ</v>
      </c>
      <c r="J8" s="90">
        <v>0.451388888888889</v>
      </c>
      <c r="K8" s="168" t="s">
        <v>132</v>
      </c>
      <c r="L8" s="29" t="str">
        <f>L6</f>
        <v>三保FC</v>
      </c>
      <c r="M8" s="34">
        <v>1</v>
      </c>
      <c r="N8" s="36" t="s">
        <v>79</v>
      </c>
      <c r="O8" s="34">
        <v>0</v>
      </c>
      <c r="P8" s="44" t="str">
        <f>G6</f>
        <v>飯田ファイターズSSS</v>
      </c>
      <c r="Q8" s="31" t="str">
        <f>L9</f>
        <v>高部JFC</v>
      </c>
      <c r="R8" s="26" t="str">
        <f>P9</f>
        <v>清水ヴァーモス</v>
      </c>
      <c r="T8" s="169"/>
    </row>
    <row r="9" spans="1:20" ht="29.25" customHeight="1">
      <c r="A9" s="162" t="s">
        <v>139</v>
      </c>
      <c r="B9" s="170" t="s">
        <v>133</v>
      </c>
      <c r="C9" s="29" t="str">
        <f>C7</f>
        <v>袖師SSS</v>
      </c>
      <c r="D9" s="34">
        <v>4</v>
      </c>
      <c r="E9" s="36" t="s">
        <v>79</v>
      </c>
      <c r="F9" s="34">
        <v>0</v>
      </c>
      <c r="G9" s="44" t="str">
        <f>P7</f>
        <v>高部JFCブロンコ</v>
      </c>
      <c r="H9" s="32" t="str">
        <f>G8</f>
        <v>江尻SSS</v>
      </c>
      <c r="I9" s="27" t="str">
        <f>C8</f>
        <v>VALOR FC</v>
      </c>
      <c r="J9" s="100">
        <v>0.479166666666667</v>
      </c>
      <c r="K9" s="170" t="s">
        <v>133</v>
      </c>
      <c r="L9" s="29" t="str">
        <f>L7</f>
        <v>高部JFC</v>
      </c>
      <c r="M9" s="34">
        <v>5</v>
      </c>
      <c r="N9" s="36" t="s">
        <v>79</v>
      </c>
      <c r="O9" s="34">
        <v>0</v>
      </c>
      <c r="P9" s="37" t="str">
        <f>G7</f>
        <v>清水ヴァーモス</v>
      </c>
      <c r="Q9" s="32" t="str">
        <f>P8</f>
        <v>飯田ファイターズSSS</v>
      </c>
      <c r="R9" s="27" t="str">
        <f>L8</f>
        <v>三保FC</v>
      </c>
      <c r="T9" s="169"/>
    </row>
    <row r="10" spans="1:20" ht="29.25" customHeight="1">
      <c r="A10" s="162" t="s">
        <v>140</v>
      </c>
      <c r="B10" s="170" t="s">
        <v>132</v>
      </c>
      <c r="C10" s="29" t="str">
        <f>C6</f>
        <v>VALOR FC</v>
      </c>
      <c r="D10" s="34">
        <v>1</v>
      </c>
      <c r="E10" s="36" t="s">
        <v>79</v>
      </c>
      <c r="F10" s="34">
        <v>2</v>
      </c>
      <c r="G10" s="37" t="str">
        <f>L6</f>
        <v>三保FC</v>
      </c>
      <c r="H10" s="32" t="str">
        <f>G11</f>
        <v>高部JFC</v>
      </c>
      <c r="I10" s="27" t="str">
        <f>C11</f>
        <v>袖師SSS</v>
      </c>
      <c r="J10" s="90">
        <v>0.506944444444444</v>
      </c>
      <c r="K10" s="170" t="s">
        <v>132</v>
      </c>
      <c r="L10" s="29" t="str">
        <f>G6</f>
        <v>飯田ファイターズSSS</v>
      </c>
      <c r="M10" s="34">
        <v>2</v>
      </c>
      <c r="N10" s="36" t="s">
        <v>79</v>
      </c>
      <c r="O10" s="34">
        <v>2</v>
      </c>
      <c r="P10" s="37" t="str">
        <f>P6</f>
        <v>江尻SSS</v>
      </c>
      <c r="Q10" s="32" t="str">
        <f>P11</f>
        <v>高部JFCブロンコ</v>
      </c>
      <c r="R10" s="27" t="str">
        <f>L11</f>
        <v>清水ヴァーモス</v>
      </c>
      <c r="T10" s="169"/>
    </row>
    <row r="11" spans="1:20" ht="29.25" customHeight="1" thickBot="1">
      <c r="A11" s="166" t="s">
        <v>141</v>
      </c>
      <c r="B11" s="171" t="s">
        <v>133</v>
      </c>
      <c r="C11" s="40" t="str">
        <f>C7</f>
        <v>袖師SSS</v>
      </c>
      <c r="D11" s="42">
        <v>1</v>
      </c>
      <c r="E11" s="38" t="s">
        <v>79</v>
      </c>
      <c r="F11" s="42">
        <v>2</v>
      </c>
      <c r="G11" s="45" t="str">
        <f>L7</f>
        <v>高部JFC</v>
      </c>
      <c r="H11" s="33" t="str">
        <f>C10</f>
        <v>VALOR FC</v>
      </c>
      <c r="I11" s="39" t="str">
        <f>G10</f>
        <v>三保FC</v>
      </c>
      <c r="J11" s="156">
        <v>0.5347222222222222</v>
      </c>
      <c r="K11" s="171" t="s">
        <v>133</v>
      </c>
      <c r="L11" s="40" t="str">
        <f>G7</f>
        <v>清水ヴァーモス</v>
      </c>
      <c r="M11" s="42">
        <v>3</v>
      </c>
      <c r="N11" s="38" t="s">
        <v>79</v>
      </c>
      <c r="O11" s="42">
        <v>3</v>
      </c>
      <c r="P11" s="45" t="str">
        <f>P7</f>
        <v>高部JFCブロンコ</v>
      </c>
      <c r="Q11" s="33" t="str">
        <f>P10</f>
        <v>江尻SSS</v>
      </c>
      <c r="R11" s="39" t="str">
        <f>L10</f>
        <v>飯田ファイターズSSS</v>
      </c>
      <c r="T11" s="169"/>
    </row>
    <row r="12" spans="1:18" ht="12" customHeight="1" thickBot="1">
      <c r="A12" s="172"/>
      <c r="B12" s="172"/>
      <c r="J12" s="172"/>
      <c r="K12" s="172"/>
      <c r="L12" s="172"/>
      <c r="N12" s="172"/>
      <c r="P12" s="172"/>
      <c r="Q12" s="172"/>
      <c r="R12" s="172"/>
    </row>
    <row r="13" spans="1:18" ht="15" customHeight="1">
      <c r="A13" s="160"/>
      <c r="B13" s="278" t="s">
        <v>26</v>
      </c>
      <c r="C13" s="279"/>
      <c r="D13" s="279"/>
      <c r="E13" s="279"/>
      <c r="F13" s="279"/>
      <c r="G13" s="279"/>
      <c r="H13" s="279"/>
      <c r="I13" s="280"/>
      <c r="J13" s="281" t="s">
        <v>20</v>
      </c>
      <c r="K13" s="173"/>
      <c r="L13" s="288" t="s">
        <v>27</v>
      </c>
      <c r="M13" s="289"/>
      <c r="N13" s="290"/>
      <c r="O13" s="290"/>
      <c r="P13" s="290"/>
      <c r="Q13" s="290"/>
      <c r="R13" s="291"/>
    </row>
    <row r="14" spans="1:18" ht="25.5" customHeight="1">
      <c r="A14" s="162"/>
      <c r="B14" s="284" t="s">
        <v>31</v>
      </c>
      <c r="C14" s="292" t="s">
        <v>19</v>
      </c>
      <c r="D14" s="293"/>
      <c r="E14" s="286"/>
      <c r="F14" s="286"/>
      <c r="G14" s="286"/>
      <c r="H14" s="286" t="s">
        <v>6</v>
      </c>
      <c r="I14" s="287"/>
      <c r="J14" s="282"/>
      <c r="K14" s="284" t="s">
        <v>31</v>
      </c>
      <c r="L14" s="292" t="s">
        <v>19</v>
      </c>
      <c r="M14" s="293"/>
      <c r="N14" s="286"/>
      <c r="O14" s="286"/>
      <c r="P14" s="286"/>
      <c r="Q14" s="286" t="s">
        <v>6</v>
      </c>
      <c r="R14" s="287"/>
    </row>
    <row r="15" spans="1:18" ht="25.5" customHeight="1" thickBot="1">
      <c r="A15" s="166"/>
      <c r="B15" s="285"/>
      <c r="C15" s="164" t="s">
        <v>8</v>
      </c>
      <c r="D15" s="294" t="s">
        <v>11</v>
      </c>
      <c r="E15" s="295"/>
      <c r="F15" s="296"/>
      <c r="G15" s="30" t="s">
        <v>9</v>
      </c>
      <c r="H15" s="30" t="s">
        <v>77</v>
      </c>
      <c r="I15" s="165" t="s">
        <v>78</v>
      </c>
      <c r="J15" s="283"/>
      <c r="K15" s="285"/>
      <c r="L15" s="164" t="s">
        <v>8</v>
      </c>
      <c r="M15" s="294" t="s">
        <v>11</v>
      </c>
      <c r="N15" s="295"/>
      <c r="O15" s="296"/>
      <c r="P15" s="30" t="s">
        <v>9</v>
      </c>
      <c r="Q15" s="30" t="s">
        <v>77</v>
      </c>
      <c r="R15" s="165" t="s">
        <v>78</v>
      </c>
    </row>
    <row r="16" spans="1:20" ht="30" customHeight="1">
      <c r="A16" s="160" t="s">
        <v>136</v>
      </c>
      <c r="B16" s="168" t="s">
        <v>134</v>
      </c>
      <c r="C16" s="28" t="str">
        <f>'2次リーグ'!J15</f>
        <v>入江SSS</v>
      </c>
      <c r="D16" s="41">
        <v>0</v>
      </c>
      <c r="E16" s="35" t="s">
        <v>79</v>
      </c>
      <c r="F16" s="41">
        <v>1</v>
      </c>
      <c r="G16" s="44" t="str">
        <f>'2次リーグ'!J17</f>
        <v>不二見SSS</v>
      </c>
      <c r="H16" s="31" t="str">
        <f>G17</f>
        <v>岡小SSS</v>
      </c>
      <c r="I16" s="26" t="str">
        <f>C17</f>
        <v>SALFUS oRs</v>
      </c>
      <c r="J16" s="90">
        <v>0.3958333333333333</v>
      </c>
      <c r="K16" s="168" t="s">
        <v>134</v>
      </c>
      <c r="L16" s="29" t="str">
        <f>'2次リーグ'!J16</f>
        <v>高部・高部東SSS</v>
      </c>
      <c r="M16" s="34">
        <v>1</v>
      </c>
      <c r="N16" s="35" t="s">
        <v>79</v>
      </c>
      <c r="O16" s="34">
        <v>0</v>
      </c>
      <c r="P16" s="44" t="str">
        <f>'2次リーグ'!J18</f>
        <v>清水クラブSS</v>
      </c>
      <c r="Q16" s="31" t="str">
        <f>P17</f>
        <v>有度FC</v>
      </c>
      <c r="R16" s="26" t="str">
        <f>L17</f>
        <v>由比SSS</v>
      </c>
      <c r="T16" s="169"/>
    </row>
    <row r="17" spans="1:20" ht="30" customHeight="1">
      <c r="A17" s="167" t="s">
        <v>137</v>
      </c>
      <c r="B17" s="168" t="s">
        <v>135</v>
      </c>
      <c r="C17" s="28" t="str">
        <f>'2次リーグ'!M15</f>
        <v>SALFUS oRs</v>
      </c>
      <c r="D17" s="134">
        <v>4</v>
      </c>
      <c r="E17" s="36" t="s">
        <v>79</v>
      </c>
      <c r="F17" s="134">
        <v>0</v>
      </c>
      <c r="G17" s="44" t="str">
        <f>'2次リーグ'!M17</f>
        <v>岡小SSS</v>
      </c>
      <c r="H17" s="31" t="str">
        <f>G16</f>
        <v>不二見SSS</v>
      </c>
      <c r="I17" s="26" t="str">
        <f>C16</f>
        <v>入江SSS</v>
      </c>
      <c r="J17" s="100">
        <v>0.4236111111111111</v>
      </c>
      <c r="K17" s="168" t="s">
        <v>135</v>
      </c>
      <c r="L17" s="29" t="str">
        <f>'2次リーグ'!M16</f>
        <v>由比SSS</v>
      </c>
      <c r="M17" s="34">
        <v>3</v>
      </c>
      <c r="N17" s="36" t="s">
        <v>79</v>
      </c>
      <c r="O17" s="34">
        <v>0</v>
      </c>
      <c r="P17" s="44" t="str">
        <f>'2次リーグ'!M18</f>
        <v>有度FC</v>
      </c>
      <c r="Q17" s="31" t="str">
        <f>L16</f>
        <v>高部・高部東SSS</v>
      </c>
      <c r="R17" s="26" t="str">
        <f>P16</f>
        <v>清水クラブSS</v>
      </c>
      <c r="T17" s="169"/>
    </row>
    <row r="18" spans="1:20" ht="30" customHeight="1">
      <c r="A18" s="167" t="s">
        <v>138</v>
      </c>
      <c r="B18" s="168" t="s">
        <v>134</v>
      </c>
      <c r="C18" s="28" t="str">
        <f>C16</f>
        <v>入江SSS</v>
      </c>
      <c r="D18" s="134">
        <v>0</v>
      </c>
      <c r="E18" s="36" t="s">
        <v>79</v>
      </c>
      <c r="F18" s="134">
        <v>2</v>
      </c>
      <c r="G18" s="44" t="str">
        <f>P16</f>
        <v>清水クラブSS</v>
      </c>
      <c r="H18" s="31" t="str">
        <f>C19</f>
        <v>SALFUS oRs</v>
      </c>
      <c r="I18" s="26" t="str">
        <f>G19</f>
        <v>有度FC</v>
      </c>
      <c r="J18" s="90">
        <v>0.451388888888889</v>
      </c>
      <c r="K18" s="168" t="s">
        <v>134</v>
      </c>
      <c r="L18" s="29" t="str">
        <f>L16</f>
        <v>高部・高部東SSS</v>
      </c>
      <c r="M18" s="34">
        <v>2</v>
      </c>
      <c r="N18" s="36" t="s">
        <v>79</v>
      </c>
      <c r="O18" s="34">
        <v>0</v>
      </c>
      <c r="P18" s="44" t="str">
        <f>G16</f>
        <v>不二見SSS</v>
      </c>
      <c r="Q18" s="31" t="str">
        <f>L19</f>
        <v>由比SSS</v>
      </c>
      <c r="R18" s="26" t="str">
        <f>P19</f>
        <v>岡小SSS</v>
      </c>
      <c r="T18" s="169"/>
    </row>
    <row r="19" spans="1:20" ht="30" customHeight="1">
      <c r="A19" s="162" t="s">
        <v>139</v>
      </c>
      <c r="B19" s="170" t="s">
        <v>135</v>
      </c>
      <c r="C19" s="29" t="str">
        <f>C17</f>
        <v>SALFUS oRs</v>
      </c>
      <c r="D19" s="34">
        <v>6</v>
      </c>
      <c r="E19" s="36" t="s">
        <v>79</v>
      </c>
      <c r="F19" s="34">
        <v>1</v>
      </c>
      <c r="G19" s="44" t="str">
        <f>P17</f>
        <v>有度FC</v>
      </c>
      <c r="H19" s="32" t="str">
        <f>G18</f>
        <v>清水クラブSS</v>
      </c>
      <c r="I19" s="27" t="str">
        <f>C18</f>
        <v>入江SSS</v>
      </c>
      <c r="J19" s="100">
        <v>0.479166666666667</v>
      </c>
      <c r="K19" s="170" t="s">
        <v>135</v>
      </c>
      <c r="L19" s="29" t="str">
        <f>L17</f>
        <v>由比SSS</v>
      </c>
      <c r="M19" s="34">
        <v>1</v>
      </c>
      <c r="N19" s="36" t="s">
        <v>79</v>
      </c>
      <c r="O19" s="34">
        <v>0</v>
      </c>
      <c r="P19" s="37" t="str">
        <f>G17</f>
        <v>岡小SSS</v>
      </c>
      <c r="Q19" s="32" t="str">
        <f>P18</f>
        <v>不二見SSS</v>
      </c>
      <c r="R19" s="27" t="str">
        <f>L18</f>
        <v>高部・高部東SSS</v>
      </c>
      <c r="T19" s="169"/>
    </row>
    <row r="20" spans="1:20" ht="30" customHeight="1">
      <c r="A20" s="162" t="s">
        <v>140</v>
      </c>
      <c r="B20" s="170" t="s">
        <v>134</v>
      </c>
      <c r="C20" s="29" t="str">
        <f>C16</f>
        <v>入江SSS</v>
      </c>
      <c r="D20" s="34">
        <v>0</v>
      </c>
      <c r="E20" s="36" t="s">
        <v>79</v>
      </c>
      <c r="F20" s="34">
        <v>2</v>
      </c>
      <c r="G20" s="37" t="str">
        <f>L16</f>
        <v>高部・高部東SSS</v>
      </c>
      <c r="H20" s="32" t="str">
        <f>G21</f>
        <v>由比SSS</v>
      </c>
      <c r="I20" s="27" t="str">
        <f>C21</f>
        <v>SALFUS oRs</v>
      </c>
      <c r="J20" s="90">
        <v>0.506944444444444</v>
      </c>
      <c r="K20" s="170" t="s">
        <v>134</v>
      </c>
      <c r="L20" s="29" t="str">
        <f>G16</f>
        <v>不二見SSS</v>
      </c>
      <c r="M20" s="34">
        <v>1</v>
      </c>
      <c r="N20" s="36" t="s">
        <v>79</v>
      </c>
      <c r="O20" s="34">
        <v>1</v>
      </c>
      <c r="P20" s="37" t="str">
        <f>P16</f>
        <v>清水クラブSS</v>
      </c>
      <c r="Q20" s="32" t="str">
        <f>P21</f>
        <v>有度FC</v>
      </c>
      <c r="R20" s="27" t="str">
        <f>L21</f>
        <v>岡小SSS</v>
      </c>
      <c r="T20" s="169"/>
    </row>
    <row r="21" spans="1:20" ht="30" customHeight="1" thickBot="1">
      <c r="A21" s="166" t="s">
        <v>141</v>
      </c>
      <c r="B21" s="171" t="s">
        <v>135</v>
      </c>
      <c r="C21" s="40" t="str">
        <f>C17</f>
        <v>SALFUS oRs</v>
      </c>
      <c r="D21" s="42">
        <v>3</v>
      </c>
      <c r="E21" s="38" t="s">
        <v>79</v>
      </c>
      <c r="F21" s="42">
        <v>0</v>
      </c>
      <c r="G21" s="45" t="str">
        <f>L17</f>
        <v>由比SSS</v>
      </c>
      <c r="H21" s="33" t="str">
        <f>C20</f>
        <v>入江SSS</v>
      </c>
      <c r="I21" s="39" t="str">
        <f>G20</f>
        <v>高部・高部東SSS</v>
      </c>
      <c r="J21" s="156">
        <v>0.5347222222222222</v>
      </c>
      <c r="K21" s="171" t="s">
        <v>135</v>
      </c>
      <c r="L21" s="40" t="str">
        <f>G17</f>
        <v>岡小SSS</v>
      </c>
      <c r="M21" s="42">
        <v>2</v>
      </c>
      <c r="N21" s="38" t="s">
        <v>79</v>
      </c>
      <c r="O21" s="42">
        <v>1</v>
      </c>
      <c r="P21" s="45" t="str">
        <f>P17</f>
        <v>有度FC</v>
      </c>
      <c r="Q21" s="33" t="str">
        <f>P20</f>
        <v>清水クラブSS</v>
      </c>
      <c r="R21" s="39" t="str">
        <f>L20</f>
        <v>不二見SSS</v>
      </c>
      <c r="T21" s="169"/>
    </row>
    <row r="22" ht="7.5" customHeight="1"/>
    <row r="24" spans="3:15" s="52" customFormat="1" ht="13.5" customHeight="1">
      <c r="C24" s="59" t="s">
        <v>34</v>
      </c>
      <c r="D24" s="59"/>
      <c r="E24" s="60" t="s">
        <v>80</v>
      </c>
      <c r="F24" s="60"/>
      <c r="G24" s="52" t="s">
        <v>21</v>
      </c>
      <c r="I24" s="61"/>
      <c r="M24" s="59"/>
      <c r="O24" s="59"/>
    </row>
    <row r="25" spans="3:9" s="52" customFormat="1" ht="13.5">
      <c r="C25" s="62"/>
      <c r="E25" s="60" t="s">
        <v>80</v>
      </c>
      <c r="F25" s="60"/>
      <c r="G25" s="52" t="s">
        <v>63</v>
      </c>
      <c r="H25" s="63"/>
      <c r="I25" s="63"/>
    </row>
    <row r="26" spans="5:7" ht="13.5">
      <c r="E26" s="172"/>
      <c r="G26" s="174"/>
    </row>
  </sheetData>
  <sheetProtection/>
  <mergeCells count="23">
    <mergeCell ref="M5:O5"/>
    <mergeCell ref="D15:F15"/>
    <mergeCell ref="M15:O15"/>
    <mergeCell ref="Q14:R14"/>
    <mergeCell ref="C4:G4"/>
    <mergeCell ref="D5:F5"/>
    <mergeCell ref="Q4:R4"/>
    <mergeCell ref="C14:G14"/>
    <mergeCell ref="H4:I4"/>
    <mergeCell ref="B13:I13"/>
    <mergeCell ref="J13:J15"/>
    <mergeCell ref="L4:P4"/>
    <mergeCell ref="L14:P14"/>
    <mergeCell ref="A1:R1"/>
    <mergeCell ref="B3:I3"/>
    <mergeCell ref="J3:J5"/>
    <mergeCell ref="K3:R3"/>
    <mergeCell ref="B4:B5"/>
    <mergeCell ref="H14:I14"/>
    <mergeCell ref="K4:K5"/>
    <mergeCell ref="L13:R13"/>
    <mergeCell ref="B14:B15"/>
    <mergeCell ref="K14:K15"/>
  </mergeCells>
  <printOptions/>
  <pageMargins left="0.17" right="0.13" top="0.29" bottom="0.32" header="0.2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45"/>
  <sheetViews>
    <sheetView tabSelected="1" zoomScale="75" zoomScaleNormal="75" zoomScalePageLayoutView="0" workbookViewId="0" topLeftCell="A22">
      <selection activeCell="AA30" sqref="AA30"/>
    </sheetView>
  </sheetViews>
  <sheetFormatPr defaultColWidth="9.140625" defaultRowHeight="15"/>
  <cols>
    <col min="1" max="1" width="16.28125" style="66" customWidth="1"/>
    <col min="2" max="13" width="3.57421875" style="66" customWidth="1"/>
    <col min="14" max="22" width="7.57421875" style="58" customWidth="1"/>
    <col min="23" max="23" width="1.1484375" style="58" customWidth="1"/>
    <col min="24" max="25" width="9.00390625" style="58" hidden="1" customWidth="1"/>
    <col min="26" max="16384" width="9.00390625" style="58" customWidth="1"/>
  </cols>
  <sheetData>
    <row r="1" spans="1:22" ht="31.5" customHeight="1">
      <c r="A1" s="258" t="s">
        <v>142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ht="23.25" customHeight="1"/>
    <row r="3" spans="1:22" ht="33.75" customHeight="1">
      <c r="A3" s="154" t="s">
        <v>42</v>
      </c>
      <c r="B3" s="253" t="str">
        <f>A4</f>
        <v>VALOR FC</v>
      </c>
      <c r="C3" s="253"/>
      <c r="D3" s="253"/>
      <c r="E3" s="254" t="str">
        <f>A6</f>
        <v>三保FC</v>
      </c>
      <c r="F3" s="254"/>
      <c r="G3" s="254"/>
      <c r="H3" s="254" t="str">
        <f>A8</f>
        <v>飯田ファイターズSSS</v>
      </c>
      <c r="I3" s="254"/>
      <c r="J3" s="254"/>
      <c r="K3" s="253" t="str">
        <f>A10</f>
        <v>江尻SSS</v>
      </c>
      <c r="L3" s="253"/>
      <c r="M3" s="253"/>
      <c r="N3" s="47" t="s">
        <v>10</v>
      </c>
      <c r="O3" s="48" t="s">
        <v>35</v>
      </c>
      <c r="P3" s="48" t="s">
        <v>36</v>
      </c>
      <c r="Q3" s="48" t="s">
        <v>37</v>
      </c>
      <c r="R3" s="49" t="s">
        <v>11</v>
      </c>
      <c r="S3" s="49" t="s">
        <v>38</v>
      </c>
      <c r="T3" s="51" t="s">
        <v>39</v>
      </c>
      <c r="U3" s="48" t="s">
        <v>40</v>
      </c>
      <c r="V3" s="50" t="s">
        <v>41</v>
      </c>
    </row>
    <row r="4" spans="1:24" ht="26.25" customHeight="1">
      <c r="A4" s="249" t="str">
        <f>'2次リーグ'!D15</f>
        <v>VALOR FC</v>
      </c>
      <c r="B4" s="250"/>
      <c r="C4" s="250"/>
      <c r="D4" s="250"/>
      <c r="E4" s="53">
        <v>1</v>
      </c>
      <c r="F4" s="55" t="s">
        <v>97</v>
      </c>
      <c r="G4" s="54">
        <v>2</v>
      </c>
      <c r="H4" s="53">
        <v>3</v>
      </c>
      <c r="I4" s="55" t="s">
        <v>97</v>
      </c>
      <c r="J4" s="54">
        <v>0</v>
      </c>
      <c r="K4" s="53">
        <v>8</v>
      </c>
      <c r="L4" s="55" t="s">
        <v>97</v>
      </c>
      <c r="M4" s="54">
        <v>0</v>
      </c>
      <c r="N4" s="244">
        <f>COUNTIF(E5:M5,"○")+COUNTIF(E5:M5,"△")+COUNTIF(E5:M5,"●")</f>
        <v>3</v>
      </c>
      <c r="O4" s="244">
        <f>COUNTIF(E5:M5,"○")</f>
        <v>2</v>
      </c>
      <c r="P4" s="244">
        <f>COUNTIF(E5:M5,"●")</f>
        <v>1</v>
      </c>
      <c r="Q4" s="244">
        <f>COUNTIF(E5:M5,"△")</f>
        <v>0</v>
      </c>
      <c r="R4" s="244">
        <f>SUM(E4,H4,K4)</f>
        <v>12</v>
      </c>
      <c r="S4" s="244">
        <f>SUM(G4,J4,M4)</f>
        <v>2</v>
      </c>
      <c r="T4" s="244">
        <f>R4-S4</f>
        <v>10</v>
      </c>
      <c r="U4" s="244">
        <f>IF(COUNT(O4:Q5),O4*3+Q4,)</f>
        <v>6</v>
      </c>
      <c r="V4" s="251">
        <f>RANK(X4,$X4:$X11,0)</f>
        <v>2</v>
      </c>
      <c r="X4" s="262">
        <f>U4*100+T4+R4/100</f>
        <v>610.12</v>
      </c>
    </row>
    <row r="5" spans="1:24" ht="26.25" customHeight="1">
      <c r="A5" s="249"/>
      <c r="B5" s="250"/>
      <c r="C5" s="250"/>
      <c r="D5" s="250"/>
      <c r="E5" s="245" t="str">
        <f>IF(E4="","",IF(E4&gt;G4,"○",IF(E4=G4,"△",IF(E4&lt;G4,"●"))))</f>
        <v>●</v>
      </c>
      <c r="F5" s="245"/>
      <c r="G5" s="245"/>
      <c r="H5" s="245" t="str">
        <f>IF(H4="","",IF(H4&gt;J4,"○",IF(H4=J4,"△",IF(H4&lt;J4,"●"))))</f>
        <v>○</v>
      </c>
      <c r="I5" s="245"/>
      <c r="J5" s="245"/>
      <c r="K5" s="245" t="str">
        <f>IF(K4="","",IF(K4&gt;M4,"○",IF(K4=M4,"△",IF(K4&lt;M4,"●"))))</f>
        <v>○</v>
      </c>
      <c r="L5" s="245"/>
      <c r="M5" s="245"/>
      <c r="N5" s="244"/>
      <c r="O5" s="244"/>
      <c r="P5" s="244"/>
      <c r="Q5" s="244"/>
      <c r="R5" s="244"/>
      <c r="S5" s="244"/>
      <c r="T5" s="244"/>
      <c r="U5" s="244"/>
      <c r="V5" s="252"/>
      <c r="X5" s="262"/>
    </row>
    <row r="6" spans="1:24" ht="26.25" customHeight="1">
      <c r="A6" s="249" t="str">
        <f>'2次リーグ'!D16</f>
        <v>三保FC</v>
      </c>
      <c r="B6" s="56">
        <f>IF(G4="","",G4)</f>
        <v>2</v>
      </c>
      <c r="C6" s="55" t="s">
        <v>97</v>
      </c>
      <c r="D6" s="57">
        <f>IF(E4="","",E4)</f>
        <v>1</v>
      </c>
      <c r="E6" s="250"/>
      <c r="F6" s="250"/>
      <c r="G6" s="250"/>
      <c r="H6" s="53">
        <v>1</v>
      </c>
      <c r="I6" s="55" t="s">
        <v>97</v>
      </c>
      <c r="J6" s="54">
        <v>0</v>
      </c>
      <c r="K6" s="53">
        <v>2</v>
      </c>
      <c r="L6" s="55" t="s">
        <v>97</v>
      </c>
      <c r="M6" s="54">
        <v>0</v>
      </c>
      <c r="N6" s="244">
        <f>COUNTIF(B7:M7,"○")+COUNTIF(B7:M7,"△")+COUNTIF(B7:M7,"●")</f>
        <v>3</v>
      </c>
      <c r="O6" s="244">
        <f>COUNTIF(B7:M7,"○")</f>
        <v>3</v>
      </c>
      <c r="P6" s="244">
        <f>COUNTIF(B7:M7,"●")</f>
        <v>0</v>
      </c>
      <c r="Q6" s="244">
        <f>COUNTIF(B7:M7,"△")</f>
        <v>0</v>
      </c>
      <c r="R6" s="244">
        <f>SUM(B6,H6,K6)</f>
        <v>5</v>
      </c>
      <c r="S6" s="244">
        <f>SUM(D6,J6,M6)</f>
        <v>1</v>
      </c>
      <c r="T6" s="244">
        <f>R6-S6</f>
        <v>4</v>
      </c>
      <c r="U6" s="244">
        <f>IF(COUNT(O6:Q7),O6*3+Q6,)</f>
        <v>9</v>
      </c>
      <c r="V6" s="251">
        <f>RANK(X6,$X4:$X11,0)</f>
        <v>1</v>
      </c>
      <c r="X6" s="262">
        <f>U6*100+T6+R6/100</f>
        <v>904.05</v>
      </c>
    </row>
    <row r="7" spans="1:24" ht="26.25" customHeight="1">
      <c r="A7" s="249"/>
      <c r="B7" s="245" t="str">
        <f>IF(B6="","",IF(B6&gt;D6,"○",IF(B6=D6,"△",IF(B6&lt;D6,"●"))))</f>
        <v>○</v>
      </c>
      <c r="C7" s="245"/>
      <c r="D7" s="245"/>
      <c r="E7" s="250"/>
      <c r="F7" s="250"/>
      <c r="G7" s="250"/>
      <c r="H7" s="245" t="str">
        <f>IF(H6="","",IF(H6&gt;J6,"○",IF(H6=J6,"△",IF(H6&lt;J6,"●"))))</f>
        <v>○</v>
      </c>
      <c r="I7" s="245"/>
      <c r="J7" s="245"/>
      <c r="K7" s="245" t="str">
        <f>IF(K6="","",IF(K6&gt;M6,"○",IF(K6=M6,"△",IF(K6&lt;M6,"●"))))</f>
        <v>○</v>
      </c>
      <c r="L7" s="245"/>
      <c r="M7" s="245"/>
      <c r="N7" s="244"/>
      <c r="O7" s="244"/>
      <c r="P7" s="244"/>
      <c r="Q7" s="244"/>
      <c r="R7" s="244"/>
      <c r="S7" s="244"/>
      <c r="T7" s="244"/>
      <c r="U7" s="244"/>
      <c r="V7" s="252"/>
      <c r="X7" s="262"/>
    </row>
    <row r="8" spans="1:24" ht="26.25" customHeight="1">
      <c r="A8" s="249" t="str">
        <f>'2次リーグ'!D17</f>
        <v>飯田ファイターズSSS</v>
      </c>
      <c r="B8" s="56">
        <f>IF(J4="","",J4)</f>
        <v>0</v>
      </c>
      <c r="C8" s="55" t="s">
        <v>97</v>
      </c>
      <c r="D8" s="57">
        <f>IF(H4="","",H4)</f>
        <v>3</v>
      </c>
      <c r="E8" s="56">
        <f>IF(J6="","",J6)</f>
        <v>0</v>
      </c>
      <c r="F8" s="55" t="s">
        <v>97</v>
      </c>
      <c r="G8" s="57">
        <f>IF(H6="","",H6)</f>
        <v>1</v>
      </c>
      <c r="H8" s="250"/>
      <c r="I8" s="250"/>
      <c r="J8" s="250"/>
      <c r="K8" s="53">
        <v>2</v>
      </c>
      <c r="L8" s="55" t="s">
        <v>97</v>
      </c>
      <c r="M8" s="54">
        <v>2</v>
      </c>
      <c r="N8" s="244">
        <f>COUNTIF(B9:M9,"○")+COUNTIF(B9:M9,"△")+COUNTIF(B9:M9,"●")</f>
        <v>3</v>
      </c>
      <c r="O8" s="244">
        <f>COUNTIF(B9:M9,"○")</f>
        <v>0</v>
      </c>
      <c r="P8" s="244">
        <f>COUNTIF(B9:M9,"●")</f>
        <v>2</v>
      </c>
      <c r="Q8" s="244">
        <f>COUNTIF(B9:M9,"△")</f>
        <v>1</v>
      </c>
      <c r="R8" s="244">
        <f>SUM(B8,E8,K8)</f>
        <v>2</v>
      </c>
      <c r="S8" s="244">
        <f>SUM(D8,G8,M8)</f>
        <v>6</v>
      </c>
      <c r="T8" s="244">
        <f>R8-S8</f>
        <v>-4</v>
      </c>
      <c r="U8" s="244">
        <f>IF(COUNT(O8:Q9),O8*3+Q8,)</f>
        <v>1</v>
      </c>
      <c r="V8" s="251">
        <f>RANK(X8,$X4:$X11,0)</f>
        <v>3</v>
      </c>
      <c r="X8" s="262">
        <f>U8*100+T8+R8/100</f>
        <v>96.02</v>
      </c>
    </row>
    <row r="9" spans="1:24" ht="26.25" customHeight="1">
      <c r="A9" s="249"/>
      <c r="B9" s="245" t="str">
        <f>IF(B8="","",IF(B8&gt;D8,"○",IF(B8=D8,"△",IF(B8&lt;D8,"●"))))</f>
        <v>●</v>
      </c>
      <c r="C9" s="245"/>
      <c r="D9" s="245"/>
      <c r="E9" s="245" t="str">
        <f>IF(E8="","",IF(E8&gt;G8,"○",IF(E8=G8,"△",IF(E8&lt;G8,"●"))))</f>
        <v>●</v>
      </c>
      <c r="F9" s="245"/>
      <c r="G9" s="245"/>
      <c r="H9" s="250"/>
      <c r="I9" s="250"/>
      <c r="J9" s="250"/>
      <c r="K9" s="245" t="str">
        <f>IF(K8="","",IF(K8&gt;M8,"○",IF(K8=M8,"△",IF(K8&lt;M8,"●"))))</f>
        <v>△</v>
      </c>
      <c r="L9" s="245"/>
      <c r="M9" s="245"/>
      <c r="N9" s="244"/>
      <c r="O9" s="244"/>
      <c r="P9" s="244"/>
      <c r="Q9" s="244"/>
      <c r="R9" s="244"/>
      <c r="S9" s="244"/>
      <c r="T9" s="244"/>
      <c r="U9" s="244"/>
      <c r="V9" s="252"/>
      <c r="X9" s="262"/>
    </row>
    <row r="10" spans="1:24" ht="26.25" customHeight="1">
      <c r="A10" s="249" t="str">
        <f>'2次リーグ'!D18</f>
        <v>江尻SSS</v>
      </c>
      <c r="B10" s="56">
        <f>IF(M4="","",M4)</f>
        <v>0</v>
      </c>
      <c r="C10" s="55" t="s">
        <v>97</v>
      </c>
      <c r="D10" s="57">
        <f>IF(K4="","",K4)</f>
        <v>8</v>
      </c>
      <c r="E10" s="56">
        <f>IF(M6="","",M6)</f>
        <v>0</v>
      </c>
      <c r="F10" s="55" t="s">
        <v>97</v>
      </c>
      <c r="G10" s="57">
        <f>IF(K6="","",K6)</f>
        <v>2</v>
      </c>
      <c r="H10" s="56">
        <f>IF(M8="","",M8)</f>
        <v>2</v>
      </c>
      <c r="I10" s="55" t="s">
        <v>97</v>
      </c>
      <c r="J10" s="57">
        <f>IF(K8="","",K8)</f>
        <v>2</v>
      </c>
      <c r="K10" s="250"/>
      <c r="L10" s="250"/>
      <c r="M10" s="250"/>
      <c r="N10" s="244">
        <f>COUNTIF(B11:M11,"○")+COUNTIF(B11:M11,"△")+COUNTIF(B11:M11,"●")</f>
        <v>3</v>
      </c>
      <c r="O10" s="244">
        <f>COUNTIF(B11:M11,"○")</f>
        <v>0</v>
      </c>
      <c r="P10" s="244">
        <f>COUNTIF(B11:M11,"●")</f>
        <v>2</v>
      </c>
      <c r="Q10" s="244">
        <f>COUNTIF(B11:M11,"△")</f>
        <v>1</v>
      </c>
      <c r="R10" s="244">
        <f>SUM(B10,E10,H10)</f>
        <v>2</v>
      </c>
      <c r="S10" s="244">
        <f>SUM(D10,G10,J10)</f>
        <v>12</v>
      </c>
      <c r="T10" s="244">
        <f>R10-S10</f>
        <v>-10</v>
      </c>
      <c r="U10" s="244">
        <f>IF(COUNT(O10:Q11),O10*3+Q10,)</f>
        <v>1</v>
      </c>
      <c r="V10" s="251">
        <f>RANK(X10,$X4:$X11,0)</f>
        <v>4</v>
      </c>
      <c r="X10" s="262">
        <f>U10*100+T10+R10/100</f>
        <v>90.02</v>
      </c>
    </row>
    <row r="11" spans="1:24" ht="26.25" customHeight="1">
      <c r="A11" s="249"/>
      <c r="B11" s="245" t="str">
        <f>IF(B10="","",IF(B10&gt;D10,"○",IF(B10=D10,"△",IF(B10&lt;D10,"●"))))</f>
        <v>●</v>
      </c>
      <c r="C11" s="245"/>
      <c r="D11" s="245"/>
      <c r="E11" s="245" t="str">
        <f>IF(E10="","",IF(E10&gt;G10,"○",IF(E10=G10,"△",IF(E10&lt;G10,"●"))))</f>
        <v>●</v>
      </c>
      <c r="F11" s="245"/>
      <c r="G11" s="245"/>
      <c r="H11" s="245" t="str">
        <f>IF(H10="","",IF(H10&gt;J10,"○",IF(H10=J10,"△",IF(H10&lt;J10,"●"))))</f>
        <v>△</v>
      </c>
      <c r="I11" s="245"/>
      <c r="J11" s="245"/>
      <c r="K11" s="250"/>
      <c r="L11" s="250"/>
      <c r="M11" s="250"/>
      <c r="N11" s="244"/>
      <c r="O11" s="244"/>
      <c r="P11" s="244"/>
      <c r="Q11" s="244"/>
      <c r="R11" s="244"/>
      <c r="S11" s="244"/>
      <c r="T11" s="244"/>
      <c r="U11" s="244"/>
      <c r="V11" s="252"/>
      <c r="X11" s="262"/>
    </row>
    <row r="12" ht="15" customHeight="1"/>
    <row r="13" spans="1:22" ht="33.75" customHeight="1">
      <c r="A13" s="154" t="s">
        <v>99</v>
      </c>
      <c r="B13" s="253" t="str">
        <f>A14</f>
        <v>袖師SSS</v>
      </c>
      <c r="C13" s="253"/>
      <c r="D13" s="253"/>
      <c r="E13" s="254" t="str">
        <f>A16</f>
        <v>高部JFC</v>
      </c>
      <c r="F13" s="254"/>
      <c r="G13" s="254"/>
      <c r="H13" s="254" t="str">
        <f>A18</f>
        <v>清水ヴァーモス</v>
      </c>
      <c r="I13" s="254"/>
      <c r="J13" s="254"/>
      <c r="K13" s="253" t="str">
        <f>A20</f>
        <v>高部JFCブロンコ</v>
      </c>
      <c r="L13" s="253"/>
      <c r="M13" s="253"/>
      <c r="N13" s="47" t="s">
        <v>10</v>
      </c>
      <c r="O13" s="48" t="s">
        <v>35</v>
      </c>
      <c r="P13" s="48" t="s">
        <v>36</v>
      </c>
      <c r="Q13" s="48" t="s">
        <v>37</v>
      </c>
      <c r="R13" s="49" t="s">
        <v>11</v>
      </c>
      <c r="S13" s="49" t="s">
        <v>38</v>
      </c>
      <c r="T13" s="51" t="s">
        <v>39</v>
      </c>
      <c r="U13" s="48" t="s">
        <v>40</v>
      </c>
      <c r="V13" s="50" t="s">
        <v>41</v>
      </c>
    </row>
    <row r="14" spans="1:24" ht="26.25" customHeight="1">
      <c r="A14" s="249" t="str">
        <f>'2次リーグ'!G15</f>
        <v>袖師SSS</v>
      </c>
      <c r="B14" s="250"/>
      <c r="C14" s="250"/>
      <c r="D14" s="250"/>
      <c r="E14" s="53">
        <v>1</v>
      </c>
      <c r="F14" s="55" t="s">
        <v>97</v>
      </c>
      <c r="G14" s="54">
        <v>2</v>
      </c>
      <c r="H14" s="53">
        <v>2</v>
      </c>
      <c r="I14" s="55" t="s">
        <v>97</v>
      </c>
      <c r="J14" s="54">
        <v>0</v>
      </c>
      <c r="K14" s="53">
        <v>4</v>
      </c>
      <c r="L14" s="55" t="s">
        <v>97</v>
      </c>
      <c r="M14" s="54">
        <v>0</v>
      </c>
      <c r="N14" s="244">
        <f>COUNTIF(E15:M15,"○")+COUNTIF(E15:M15,"△")+COUNTIF(E15:M15,"●")</f>
        <v>3</v>
      </c>
      <c r="O14" s="244">
        <f>COUNTIF(E15:M15,"○")</f>
        <v>2</v>
      </c>
      <c r="P14" s="244">
        <f>COUNTIF(E15:M15,"●")</f>
        <v>1</v>
      </c>
      <c r="Q14" s="244">
        <f>COUNTIF(E15:M15,"△")</f>
        <v>0</v>
      </c>
      <c r="R14" s="244">
        <f>SUM(E14,H14,K14)</f>
        <v>7</v>
      </c>
      <c r="S14" s="244">
        <f>SUM(G14,J14,M14)</f>
        <v>2</v>
      </c>
      <c r="T14" s="244">
        <f>R14-S14</f>
        <v>5</v>
      </c>
      <c r="U14" s="244">
        <f>IF(COUNT(O14:Q15),O14*3+Q14,)</f>
        <v>6</v>
      </c>
      <c r="V14" s="251">
        <f>RANK(X14,$X14:$X21,0)</f>
        <v>2</v>
      </c>
      <c r="X14" s="262">
        <f>U14*100+T14+R14/100</f>
        <v>605.07</v>
      </c>
    </row>
    <row r="15" spans="1:24" ht="26.25" customHeight="1">
      <c r="A15" s="249"/>
      <c r="B15" s="250"/>
      <c r="C15" s="250"/>
      <c r="D15" s="250"/>
      <c r="E15" s="245" t="str">
        <f>IF(E14="","",IF(E14&gt;G14,"○",IF(E14=G14,"△",IF(E14&lt;G14,"●"))))</f>
        <v>●</v>
      </c>
      <c r="F15" s="245"/>
      <c r="G15" s="245"/>
      <c r="H15" s="245" t="str">
        <f>IF(H14="","",IF(H14&gt;J14,"○",IF(H14=J14,"△",IF(H14&lt;J14,"●"))))</f>
        <v>○</v>
      </c>
      <c r="I15" s="245"/>
      <c r="J15" s="245"/>
      <c r="K15" s="245" t="str">
        <f>IF(K14="","",IF(K14&gt;M14,"○",IF(K14=M14,"△",IF(K14&lt;M14,"●"))))</f>
        <v>○</v>
      </c>
      <c r="L15" s="245"/>
      <c r="M15" s="245"/>
      <c r="N15" s="244"/>
      <c r="O15" s="244"/>
      <c r="P15" s="244"/>
      <c r="Q15" s="244"/>
      <c r="R15" s="244"/>
      <c r="S15" s="244"/>
      <c r="T15" s="244"/>
      <c r="U15" s="244"/>
      <c r="V15" s="252"/>
      <c r="X15" s="262"/>
    </row>
    <row r="16" spans="1:24" ht="26.25" customHeight="1">
      <c r="A16" s="249" t="str">
        <f>'2次リーグ'!G16</f>
        <v>高部JFC</v>
      </c>
      <c r="B16" s="56">
        <f>IF(G14="","",G14)</f>
        <v>2</v>
      </c>
      <c r="C16" s="55" t="s">
        <v>97</v>
      </c>
      <c r="D16" s="57">
        <f>IF(E14="","",E14)</f>
        <v>1</v>
      </c>
      <c r="E16" s="250"/>
      <c r="F16" s="250"/>
      <c r="G16" s="250"/>
      <c r="H16" s="53">
        <v>5</v>
      </c>
      <c r="I16" s="55" t="s">
        <v>97</v>
      </c>
      <c r="J16" s="54">
        <v>0</v>
      </c>
      <c r="K16" s="53">
        <v>10</v>
      </c>
      <c r="L16" s="55" t="s">
        <v>97</v>
      </c>
      <c r="M16" s="54">
        <v>0</v>
      </c>
      <c r="N16" s="244">
        <f>COUNTIF(B17:M17,"○")+COUNTIF(B17:M17,"△")+COUNTIF(B17:M17,"●")</f>
        <v>3</v>
      </c>
      <c r="O16" s="244">
        <f>COUNTIF(B17:M17,"○")</f>
        <v>3</v>
      </c>
      <c r="P16" s="244">
        <f>COUNTIF(B17:M17,"●")</f>
        <v>0</v>
      </c>
      <c r="Q16" s="244">
        <f>COUNTIF(B17:M17,"△")</f>
        <v>0</v>
      </c>
      <c r="R16" s="244">
        <f>SUM(B16,H16,K16)</f>
        <v>17</v>
      </c>
      <c r="S16" s="244">
        <f>SUM(D16,J16,M16)</f>
        <v>1</v>
      </c>
      <c r="T16" s="244">
        <f>R16-S16</f>
        <v>16</v>
      </c>
      <c r="U16" s="244">
        <f>IF(COUNT(O16:Q17),O16*3+Q16,)</f>
        <v>9</v>
      </c>
      <c r="V16" s="251">
        <f>RANK(X16,$X14:$X21,0)</f>
        <v>1</v>
      </c>
      <c r="X16" s="262">
        <f>U16*100+T16+R16/100</f>
        <v>916.17</v>
      </c>
    </row>
    <row r="17" spans="1:24" ht="26.25" customHeight="1">
      <c r="A17" s="249"/>
      <c r="B17" s="245" t="str">
        <f>IF(B16="","",IF(B16&gt;D16,"○",IF(B16=D16,"△",IF(B16&lt;D16,"●"))))</f>
        <v>○</v>
      </c>
      <c r="C17" s="245"/>
      <c r="D17" s="245"/>
      <c r="E17" s="250"/>
      <c r="F17" s="250"/>
      <c r="G17" s="250"/>
      <c r="H17" s="245" t="str">
        <f>IF(H16="","",IF(H16&gt;J16,"○",IF(H16=J16,"△",IF(H16&lt;J16,"●"))))</f>
        <v>○</v>
      </c>
      <c r="I17" s="245"/>
      <c r="J17" s="245"/>
      <c r="K17" s="245" t="str">
        <f>IF(K16="","",IF(K16&gt;M16,"○",IF(K16=M16,"△",IF(K16&lt;M16,"●"))))</f>
        <v>○</v>
      </c>
      <c r="L17" s="245"/>
      <c r="M17" s="245"/>
      <c r="N17" s="244"/>
      <c r="O17" s="244"/>
      <c r="P17" s="244"/>
      <c r="Q17" s="244"/>
      <c r="R17" s="244"/>
      <c r="S17" s="244"/>
      <c r="T17" s="244"/>
      <c r="U17" s="244"/>
      <c r="V17" s="252"/>
      <c r="X17" s="262"/>
    </row>
    <row r="18" spans="1:24" ht="26.25" customHeight="1">
      <c r="A18" s="249" t="str">
        <f>'2次リーグ'!G17</f>
        <v>清水ヴァーモス</v>
      </c>
      <c r="B18" s="56">
        <f>IF(J14="","",J14)</f>
        <v>0</v>
      </c>
      <c r="C18" s="55" t="s">
        <v>97</v>
      </c>
      <c r="D18" s="57">
        <f>IF(H14="","",H14)</f>
        <v>2</v>
      </c>
      <c r="E18" s="56">
        <f>IF(J16="","",J16)</f>
        <v>0</v>
      </c>
      <c r="F18" s="55" t="s">
        <v>97</v>
      </c>
      <c r="G18" s="57">
        <f>IF(H16="","",H16)</f>
        <v>5</v>
      </c>
      <c r="H18" s="250"/>
      <c r="I18" s="250"/>
      <c r="J18" s="250"/>
      <c r="K18" s="53">
        <v>3</v>
      </c>
      <c r="L18" s="55" t="s">
        <v>97</v>
      </c>
      <c r="M18" s="54">
        <v>3</v>
      </c>
      <c r="N18" s="244">
        <f>COUNTIF(B19:M19,"○")+COUNTIF(B19:M19,"△")+COUNTIF(B19:M19,"●")</f>
        <v>3</v>
      </c>
      <c r="O18" s="244">
        <f>COUNTIF(B19:M19,"○")</f>
        <v>0</v>
      </c>
      <c r="P18" s="244">
        <f>COUNTIF(B19:M19,"●")</f>
        <v>2</v>
      </c>
      <c r="Q18" s="244">
        <f>COUNTIF(B19:M19,"△")</f>
        <v>1</v>
      </c>
      <c r="R18" s="244">
        <f>SUM(B18,E18,K18)</f>
        <v>3</v>
      </c>
      <c r="S18" s="244">
        <f>SUM(D18,G18,M18)</f>
        <v>10</v>
      </c>
      <c r="T18" s="244">
        <f>R18-S18</f>
        <v>-7</v>
      </c>
      <c r="U18" s="244">
        <f>IF(COUNT(O18:Q19),O18*3+Q18,)</f>
        <v>1</v>
      </c>
      <c r="V18" s="251">
        <f>RANK(X18,$X14:$X21,0)</f>
        <v>3</v>
      </c>
      <c r="X18" s="262">
        <f>U18*100+T18+R18/100</f>
        <v>93.03</v>
      </c>
    </row>
    <row r="19" spans="1:24" ht="26.25" customHeight="1">
      <c r="A19" s="249"/>
      <c r="B19" s="245" t="str">
        <f>IF(B18="","",IF(B18&gt;D18,"○",IF(B18=D18,"△",IF(B18&lt;D18,"●"))))</f>
        <v>●</v>
      </c>
      <c r="C19" s="245"/>
      <c r="D19" s="245"/>
      <c r="E19" s="245" t="str">
        <f>IF(E18="","",IF(E18&gt;G18,"○",IF(E18=G18,"△",IF(E18&lt;G18,"●"))))</f>
        <v>●</v>
      </c>
      <c r="F19" s="245"/>
      <c r="G19" s="245"/>
      <c r="H19" s="250"/>
      <c r="I19" s="250"/>
      <c r="J19" s="250"/>
      <c r="K19" s="245" t="str">
        <f>IF(K18="","",IF(K18&gt;M18,"○",IF(K18=M18,"△",IF(K18&lt;M18,"●"))))</f>
        <v>△</v>
      </c>
      <c r="L19" s="245"/>
      <c r="M19" s="245"/>
      <c r="N19" s="244"/>
      <c r="O19" s="244"/>
      <c r="P19" s="244"/>
      <c r="Q19" s="244"/>
      <c r="R19" s="244"/>
      <c r="S19" s="244"/>
      <c r="T19" s="244"/>
      <c r="U19" s="244"/>
      <c r="V19" s="252"/>
      <c r="X19" s="262"/>
    </row>
    <row r="20" spans="1:24" ht="26.25" customHeight="1">
      <c r="A20" s="249" t="str">
        <f>'2次リーグ'!G18</f>
        <v>高部JFCブロンコ</v>
      </c>
      <c r="B20" s="56">
        <f>IF(M14="","",M14)</f>
        <v>0</v>
      </c>
      <c r="C20" s="55" t="s">
        <v>97</v>
      </c>
      <c r="D20" s="57">
        <f>IF(K14="","",K14)</f>
        <v>4</v>
      </c>
      <c r="E20" s="56">
        <f>IF(M16="","",M16)</f>
        <v>0</v>
      </c>
      <c r="F20" s="55" t="s">
        <v>97</v>
      </c>
      <c r="G20" s="57">
        <f>IF(K16="","",K16)</f>
        <v>10</v>
      </c>
      <c r="H20" s="56">
        <f>IF(M18="","",M18)</f>
        <v>3</v>
      </c>
      <c r="I20" s="55" t="s">
        <v>97</v>
      </c>
      <c r="J20" s="57">
        <f>IF(K18="","",K18)</f>
        <v>3</v>
      </c>
      <c r="K20" s="250"/>
      <c r="L20" s="250"/>
      <c r="M20" s="250"/>
      <c r="N20" s="244">
        <f>COUNTIF(B21:M21,"○")+COUNTIF(B21:M21,"△")+COUNTIF(B21:M21,"●")</f>
        <v>3</v>
      </c>
      <c r="O20" s="244">
        <f>COUNTIF(B21:M21,"○")</f>
        <v>0</v>
      </c>
      <c r="P20" s="244">
        <f>COUNTIF(B21:M21,"●")</f>
        <v>2</v>
      </c>
      <c r="Q20" s="244">
        <f>COUNTIF(B21:M21,"△")</f>
        <v>1</v>
      </c>
      <c r="R20" s="244">
        <f>SUM(B20,E20,H20)</f>
        <v>3</v>
      </c>
      <c r="S20" s="244">
        <f>SUM(D20,G20,J20)</f>
        <v>17</v>
      </c>
      <c r="T20" s="244">
        <f>R20-S20</f>
        <v>-14</v>
      </c>
      <c r="U20" s="244">
        <f>IF(COUNT(O20:Q21),O20*3+Q20,)</f>
        <v>1</v>
      </c>
      <c r="V20" s="251">
        <f>RANK(X20,$X14:$X21,0)</f>
        <v>4</v>
      </c>
      <c r="X20" s="262">
        <f>U20*100+T20+R20/100</f>
        <v>86.03</v>
      </c>
    </row>
    <row r="21" spans="1:24" ht="26.25" customHeight="1">
      <c r="A21" s="249"/>
      <c r="B21" s="245" t="str">
        <f>IF(B20="","",IF(B20&gt;D20,"○",IF(B20=D20,"△",IF(B20&lt;D20,"●"))))</f>
        <v>●</v>
      </c>
      <c r="C21" s="245"/>
      <c r="D21" s="245"/>
      <c r="E21" s="245" t="str">
        <f>IF(E20="","",IF(E20&gt;G20,"○",IF(E20=G20,"△",IF(E20&lt;G20,"●"))))</f>
        <v>●</v>
      </c>
      <c r="F21" s="245"/>
      <c r="G21" s="245"/>
      <c r="H21" s="245" t="str">
        <f>IF(H20="","",IF(H20&gt;J20,"○",IF(H20=J20,"△",IF(H20&lt;J20,"●"))))</f>
        <v>△</v>
      </c>
      <c r="I21" s="245"/>
      <c r="J21" s="245"/>
      <c r="K21" s="250"/>
      <c r="L21" s="250"/>
      <c r="M21" s="250"/>
      <c r="N21" s="244"/>
      <c r="O21" s="244"/>
      <c r="P21" s="244"/>
      <c r="Q21" s="244"/>
      <c r="R21" s="244"/>
      <c r="S21" s="244"/>
      <c r="T21" s="244"/>
      <c r="U21" s="244"/>
      <c r="V21" s="252"/>
      <c r="X21" s="262"/>
    </row>
    <row r="22" spans="1:24" ht="23.25" customHeight="1">
      <c r="A22" s="149"/>
      <c r="B22" s="138"/>
      <c r="C22" s="138"/>
      <c r="D22" s="138"/>
      <c r="E22" s="138"/>
      <c r="F22" s="138"/>
      <c r="G22" s="138"/>
      <c r="H22" s="138"/>
      <c r="I22" s="138"/>
      <c r="J22" s="138"/>
      <c r="K22" s="139"/>
      <c r="L22" s="139"/>
      <c r="M22" s="139"/>
      <c r="N22" s="140"/>
      <c r="O22" s="140"/>
      <c r="P22" s="140"/>
      <c r="Q22" s="140"/>
      <c r="R22" s="140"/>
      <c r="S22" s="140"/>
      <c r="T22" s="140"/>
      <c r="U22" s="140"/>
      <c r="V22" s="141"/>
      <c r="X22" s="155"/>
    </row>
    <row r="23" spans="1:22" ht="31.5" customHeight="1">
      <c r="A23" s="258" t="s">
        <v>142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</row>
    <row r="24" spans="1:24" ht="23.25" customHeight="1">
      <c r="A24" s="147"/>
      <c r="B24" s="142"/>
      <c r="C24" s="142"/>
      <c r="D24" s="142"/>
      <c r="E24" s="142"/>
      <c r="F24" s="142"/>
      <c r="G24" s="142"/>
      <c r="H24" s="142"/>
      <c r="I24" s="142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4"/>
      <c r="U24" s="144"/>
      <c r="V24" s="145"/>
      <c r="X24" s="155"/>
    </row>
    <row r="25" spans="1:22" ht="33.75" customHeight="1">
      <c r="A25" s="154" t="s">
        <v>100</v>
      </c>
      <c r="B25" s="253" t="str">
        <f>A26</f>
        <v>入江SSS</v>
      </c>
      <c r="C25" s="253"/>
      <c r="D25" s="253"/>
      <c r="E25" s="254" t="str">
        <f>A28</f>
        <v>高部・高部東SSS</v>
      </c>
      <c r="F25" s="254"/>
      <c r="G25" s="254"/>
      <c r="H25" s="254" t="str">
        <f>A30</f>
        <v>不二見SSS</v>
      </c>
      <c r="I25" s="254"/>
      <c r="J25" s="254"/>
      <c r="K25" s="253" t="str">
        <f>A32</f>
        <v>清水クラブSS</v>
      </c>
      <c r="L25" s="253"/>
      <c r="M25" s="253"/>
      <c r="N25" s="47" t="s">
        <v>10</v>
      </c>
      <c r="O25" s="48" t="s">
        <v>35</v>
      </c>
      <c r="P25" s="48" t="s">
        <v>36</v>
      </c>
      <c r="Q25" s="48" t="s">
        <v>37</v>
      </c>
      <c r="R25" s="49" t="s">
        <v>11</v>
      </c>
      <c r="S25" s="49" t="s">
        <v>38</v>
      </c>
      <c r="T25" s="51" t="s">
        <v>39</v>
      </c>
      <c r="U25" s="48" t="s">
        <v>40</v>
      </c>
      <c r="V25" s="50" t="s">
        <v>41</v>
      </c>
    </row>
    <row r="26" spans="1:24" ht="26.25" customHeight="1">
      <c r="A26" s="249" t="str">
        <f>'2次リーグ'!J15</f>
        <v>入江SSS</v>
      </c>
      <c r="B26" s="250"/>
      <c r="C26" s="250"/>
      <c r="D26" s="250"/>
      <c r="E26" s="53">
        <v>0</v>
      </c>
      <c r="F26" s="55" t="s">
        <v>97</v>
      </c>
      <c r="G26" s="54">
        <v>2</v>
      </c>
      <c r="H26" s="53">
        <v>0</v>
      </c>
      <c r="I26" s="55" t="s">
        <v>97</v>
      </c>
      <c r="J26" s="54">
        <v>1</v>
      </c>
      <c r="K26" s="53">
        <v>0</v>
      </c>
      <c r="L26" s="55" t="s">
        <v>97</v>
      </c>
      <c r="M26" s="54">
        <v>2</v>
      </c>
      <c r="N26" s="244">
        <f>COUNTIF(E27:M27,"○")+COUNTIF(E27:M27,"△")+COUNTIF(E27:M27,"●")</f>
        <v>3</v>
      </c>
      <c r="O26" s="244">
        <f>COUNTIF(E27:M27,"○")</f>
        <v>0</v>
      </c>
      <c r="P26" s="244">
        <f>COUNTIF(E27:M27,"●")</f>
        <v>3</v>
      </c>
      <c r="Q26" s="244">
        <f>COUNTIF(E27:M27,"△")</f>
        <v>0</v>
      </c>
      <c r="R26" s="244">
        <f>SUM(E26,H26,K26)</f>
        <v>0</v>
      </c>
      <c r="S26" s="244">
        <f>SUM(G26,J26,M26)</f>
        <v>5</v>
      </c>
      <c r="T26" s="244">
        <f>R26-S26</f>
        <v>-5</v>
      </c>
      <c r="U26" s="244">
        <f>IF(COUNT(O26:Q27),O26*3+Q26,)</f>
        <v>0</v>
      </c>
      <c r="V26" s="251">
        <f>RANK(X26,$X26:$X33,0)</f>
        <v>4</v>
      </c>
      <c r="X26" s="262">
        <f>U26*100+T26+R26/100</f>
        <v>-5</v>
      </c>
    </row>
    <row r="27" spans="1:24" ht="26.25" customHeight="1">
      <c r="A27" s="249"/>
      <c r="B27" s="250"/>
      <c r="C27" s="250"/>
      <c r="D27" s="250"/>
      <c r="E27" s="245" t="str">
        <f>IF(E26="","",IF(E26&gt;G26,"○",IF(E26=G26,"△",IF(E26&lt;G26,"●"))))</f>
        <v>●</v>
      </c>
      <c r="F27" s="245"/>
      <c r="G27" s="245"/>
      <c r="H27" s="245" t="str">
        <f>IF(H26="","",IF(H26&gt;J26,"○",IF(H26=J26,"△",IF(H26&lt;J26,"●"))))</f>
        <v>●</v>
      </c>
      <c r="I27" s="245"/>
      <c r="J27" s="245"/>
      <c r="K27" s="245" t="str">
        <f>IF(K26="","",IF(K26&gt;M26,"○",IF(K26=M26,"△",IF(K26&lt;M26,"●"))))</f>
        <v>●</v>
      </c>
      <c r="L27" s="245"/>
      <c r="M27" s="245"/>
      <c r="N27" s="244"/>
      <c r="O27" s="244"/>
      <c r="P27" s="244"/>
      <c r="Q27" s="244"/>
      <c r="R27" s="244"/>
      <c r="S27" s="244"/>
      <c r="T27" s="244"/>
      <c r="U27" s="244"/>
      <c r="V27" s="252"/>
      <c r="X27" s="262"/>
    </row>
    <row r="28" spans="1:24" ht="26.25" customHeight="1">
      <c r="A28" s="249" t="str">
        <f>'2次リーグ'!J16</f>
        <v>高部・高部東SSS</v>
      </c>
      <c r="B28" s="56">
        <f>IF(G26="","",G26)</f>
        <v>2</v>
      </c>
      <c r="C28" s="55" t="s">
        <v>97</v>
      </c>
      <c r="D28" s="57">
        <f>IF(E26="","",E26)</f>
        <v>0</v>
      </c>
      <c r="E28" s="250"/>
      <c r="F28" s="250"/>
      <c r="G28" s="250"/>
      <c r="H28" s="53">
        <v>2</v>
      </c>
      <c r="I28" s="55" t="s">
        <v>97</v>
      </c>
      <c r="J28" s="54">
        <v>0</v>
      </c>
      <c r="K28" s="53">
        <v>1</v>
      </c>
      <c r="L28" s="55" t="s">
        <v>97</v>
      </c>
      <c r="M28" s="54">
        <v>0</v>
      </c>
      <c r="N28" s="244">
        <f>COUNTIF(B29:M29,"○")+COUNTIF(B29:M29,"△")+COUNTIF(B29:M29,"●")</f>
        <v>3</v>
      </c>
      <c r="O28" s="244">
        <f>COUNTIF(B29:M29,"○")</f>
        <v>3</v>
      </c>
      <c r="P28" s="244">
        <f>COUNTIF(B29:M29,"●")</f>
        <v>0</v>
      </c>
      <c r="Q28" s="244">
        <f>COUNTIF(B29:M29,"△")</f>
        <v>0</v>
      </c>
      <c r="R28" s="244">
        <f>SUM(B28,H28,K28)</f>
        <v>5</v>
      </c>
      <c r="S28" s="244">
        <f>SUM(D28,J28,M28)</f>
        <v>0</v>
      </c>
      <c r="T28" s="244">
        <f>R28-S28</f>
        <v>5</v>
      </c>
      <c r="U28" s="244">
        <f>IF(COUNT(O28:Q29),O28*3+Q28,)</f>
        <v>9</v>
      </c>
      <c r="V28" s="251">
        <f>RANK(X28,$X26:$X33,0)</f>
        <v>1</v>
      </c>
      <c r="X28" s="262">
        <f>U28*100+T28+R28/100</f>
        <v>905.05</v>
      </c>
    </row>
    <row r="29" spans="1:24" ht="26.25" customHeight="1">
      <c r="A29" s="249"/>
      <c r="B29" s="245" t="str">
        <f>IF(B28="","",IF(B28&gt;D28,"○",IF(B28=D28,"△",IF(B28&lt;D28,"●"))))</f>
        <v>○</v>
      </c>
      <c r="C29" s="245"/>
      <c r="D29" s="245"/>
      <c r="E29" s="250"/>
      <c r="F29" s="250"/>
      <c r="G29" s="250"/>
      <c r="H29" s="245" t="str">
        <f>IF(H28="","",IF(H28&gt;J28,"○",IF(H28=J28,"△",IF(H28&lt;J28,"●"))))</f>
        <v>○</v>
      </c>
      <c r="I29" s="245"/>
      <c r="J29" s="245"/>
      <c r="K29" s="245" t="str">
        <f>IF(K28="","",IF(K28&gt;M28,"○",IF(K28=M28,"△",IF(K28&lt;M28,"●"))))</f>
        <v>○</v>
      </c>
      <c r="L29" s="245"/>
      <c r="M29" s="245"/>
      <c r="N29" s="244"/>
      <c r="O29" s="244"/>
      <c r="P29" s="244"/>
      <c r="Q29" s="244"/>
      <c r="R29" s="244"/>
      <c r="S29" s="244"/>
      <c r="T29" s="244"/>
      <c r="U29" s="244"/>
      <c r="V29" s="252"/>
      <c r="X29" s="262"/>
    </row>
    <row r="30" spans="1:24" ht="26.25" customHeight="1">
      <c r="A30" s="249" t="str">
        <f>'2次リーグ'!J17</f>
        <v>不二見SSS</v>
      </c>
      <c r="B30" s="56">
        <f>IF(J26="","",J26)</f>
        <v>1</v>
      </c>
      <c r="C30" s="55" t="s">
        <v>97</v>
      </c>
      <c r="D30" s="57">
        <f>IF(H26="","",H26)</f>
        <v>0</v>
      </c>
      <c r="E30" s="56">
        <f>IF(J28="","",J28)</f>
        <v>0</v>
      </c>
      <c r="F30" s="55" t="s">
        <v>97</v>
      </c>
      <c r="G30" s="57">
        <f>IF(H28="","",H28)</f>
        <v>2</v>
      </c>
      <c r="H30" s="250"/>
      <c r="I30" s="250"/>
      <c r="J30" s="250"/>
      <c r="K30" s="53">
        <v>1</v>
      </c>
      <c r="L30" s="55" t="s">
        <v>97</v>
      </c>
      <c r="M30" s="54">
        <v>1</v>
      </c>
      <c r="N30" s="244">
        <f>COUNTIF(B31:M31,"○")+COUNTIF(B31:M31,"△")+COUNTIF(B31:M31,"●")</f>
        <v>3</v>
      </c>
      <c r="O30" s="244">
        <f>COUNTIF(B31:M31,"○")</f>
        <v>1</v>
      </c>
      <c r="P30" s="244">
        <f>COUNTIF(B31:M31,"●")</f>
        <v>1</v>
      </c>
      <c r="Q30" s="244">
        <f>COUNTIF(B31:M31,"△")</f>
        <v>1</v>
      </c>
      <c r="R30" s="244">
        <f>SUM(B30,E30,K30)</f>
        <v>2</v>
      </c>
      <c r="S30" s="244">
        <f>SUM(D30,G30,M30)</f>
        <v>3</v>
      </c>
      <c r="T30" s="244">
        <f>R30-S30</f>
        <v>-1</v>
      </c>
      <c r="U30" s="244">
        <f>IF(COUNT(O30:Q31),O30*3+Q30,)</f>
        <v>4</v>
      </c>
      <c r="V30" s="251">
        <f>RANK(X30,$X26:$X33,0)</f>
        <v>3</v>
      </c>
      <c r="X30" s="262">
        <f>U30*100+T30+R30/100</f>
        <v>399.02</v>
      </c>
    </row>
    <row r="31" spans="1:24" ht="26.25" customHeight="1">
      <c r="A31" s="249"/>
      <c r="B31" s="245" t="str">
        <f>IF(B30="","",IF(B30&gt;D30,"○",IF(B30=D30,"△",IF(B30&lt;D30,"●"))))</f>
        <v>○</v>
      </c>
      <c r="C31" s="245"/>
      <c r="D31" s="245"/>
      <c r="E31" s="245" t="str">
        <f>IF(E30="","",IF(E30&gt;G30,"○",IF(E30=G30,"△",IF(E30&lt;G30,"●"))))</f>
        <v>●</v>
      </c>
      <c r="F31" s="245"/>
      <c r="G31" s="245"/>
      <c r="H31" s="250"/>
      <c r="I31" s="250"/>
      <c r="J31" s="250"/>
      <c r="K31" s="245" t="str">
        <f>IF(K30="","",IF(K30&gt;M30,"○",IF(K30=M30,"△",IF(K30&lt;M30,"●"))))</f>
        <v>△</v>
      </c>
      <c r="L31" s="245"/>
      <c r="M31" s="245"/>
      <c r="N31" s="244"/>
      <c r="O31" s="244"/>
      <c r="P31" s="244"/>
      <c r="Q31" s="244"/>
      <c r="R31" s="244"/>
      <c r="S31" s="244"/>
      <c r="T31" s="244"/>
      <c r="U31" s="244"/>
      <c r="V31" s="252"/>
      <c r="X31" s="262"/>
    </row>
    <row r="32" spans="1:24" ht="26.25" customHeight="1">
      <c r="A32" s="249" t="str">
        <f>'2次リーグ'!J18</f>
        <v>清水クラブSS</v>
      </c>
      <c r="B32" s="56">
        <f>IF(M26="","",M26)</f>
        <v>2</v>
      </c>
      <c r="C32" s="55" t="s">
        <v>97</v>
      </c>
      <c r="D32" s="57">
        <f>IF(K26="","",K26)</f>
        <v>0</v>
      </c>
      <c r="E32" s="56">
        <f>IF(M28="","",M28)</f>
        <v>0</v>
      </c>
      <c r="F32" s="55" t="s">
        <v>97</v>
      </c>
      <c r="G32" s="57">
        <f>IF(K28="","",K28)</f>
        <v>1</v>
      </c>
      <c r="H32" s="56">
        <f>IF(M30="","",M30)</f>
        <v>1</v>
      </c>
      <c r="I32" s="55" t="s">
        <v>97</v>
      </c>
      <c r="J32" s="57">
        <f>IF(K30="","",K30)</f>
        <v>1</v>
      </c>
      <c r="K32" s="250"/>
      <c r="L32" s="250"/>
      <c r="M32" s="250"/>
      <c r="N32" s="244">
        <f>COUNTIF(B33:M33,"○")+COUNTIF(B33:M33,"△")+COUNTIF(B33:M33,"●")</f>
        <v>3</v>
      </c>
      <c r="O32" s="244">
        <f>COUNTIF(B33:M33,"○")</f>
        <v>1</v>
      </c>
      <c r="P32" s="244">
        <f>COUNTIF(B33:M33,"●")</f>
        <v>1</v>
      </c>
      <c r="Q32" s="244">
        <f>COUNTIF(B33:M33,"△")</f>
        <v>1</v>
      </c>
      <c r="R32" s="244">
        <f>SUM(B32,E32,H32)</f>
        <v>3</v>
      </c>
      <c r="S32" s="244">
        <f>SUM(D32,G32,J32)</f>
        <v>2</v>
      </c>
      <c r="T32" s="244">
        <f>R32-S32</f>
        <v>1</v>
      </c>
      <c r="U32" s="244">
        <f>IF(COUNT(O32:Q33),O32*3+Q32,)</f>
        <v>4</v>
      </c>
      <c r="V32" s="251">
        <f>RANK(X32,$X26:$X33,0)</f>
        <v>2</v>
      </c>
      <c r="X32" s="262">
        <f>U32*100+T32+R32/100</f>
        <v>401.03</v>
      </c>
    </row>
    <row r="33" spans="1:24" ht="26.25" customHeight="1">
      <c r="A33" s="249"/>
      <c r="B33" s="245" t="str">
        <f>IF(B32="","",IF(B32&gt;D32,"○",IF(B32=D32,"△",IF(B32&lt;D32,"●"))))</f>
        <v>○</v>
      </c>
      <c r="C33" s="245"/>
      <c r="D33" s="245"/>
      <c r="E33" s="245" t="str">
        <f>IF(E32="","",IF(E32&gt;G32,"○",IF(E32=G32,"△",IF(E32&lt;G32,"●"))))</f>
        <v>●</v>
      </c>
      <c r="F33" s="245"/>
      <c r="G33" s="245"/>
      <c r="H33" s="245" t="str">
        <f>IF(H32="","",IF(H32&gt;J32,"○",IF(H32=J32,"△",IF(H32&lt;J32,"●"))))</f>
        <v>△</v>
      </c>
      <c r="I33" s="245"/>
      <c r="J33" s="245"/>
      <c r="K33" s="250"/>
      <c r="L33" s="250"/>
      <c r="M33" s="250"/>
      <c r="N33" s="244"/>
      <c r="O33" s="244"/>
      <c r="P33" s="244"/>
      <c r="Q33" s="244"/>
      <c r="R33" s="244"/>
      <c r="S33" s="244"/>
      <c r="T33" s="244"/>
      <c r="U33" s="244"/>
      <c r="V33" s="252"/>
      <c r="X33" s="262"/>
    </row>
    <row r="34" spans="1:24" s="66" customFormat="1" ht="14.25" customHeight="1">
      <c r="A34" s="150"/>
      <c r="B34" s="153"/>
      <c r="C34" s="153"/>
      <c r="D34" s="153"/>
      <c r="E34" s="153"/>
      <c r="F34" s="153"/>
      <c r="G34" s="153"/>
      <c r="H34" s="153"/>
      <c r="I34" s="153"/>
      <c r="J34" s="153"/>
      <c r="K34" s="55"/>
      <c r="L34" s="55"/>
      <c r="M34" s="55"/>
      <c r="N34" s="68"/>
      <c r="O34" s="68"/>
      <c r="P34" s="68"/>
      <c r="Q34" s="68"/>
      <c r="R34" s="68"/>
      <c r="S34" s="68"/>
      <c r="T34" s="68"/>
      <c r="U34" s="68"/>
      <c r="V34" s="69"/>
      <c r="X34" s="67"/>
    </row>
    <row r="35" spans="1:22" ht="33.75" customHeight="1">
      <c r="A35" s="154" t="s">
        <v>101</v>
      </c>
      <c r="B35" s="253" t="str">
        <f>A36</f>
        <v>SALFUS oRs</v>
      </c>
      <c r="C35" s="253"/>
      <c r="D35" s="253"/>
      <c r="E35" s="254" t="str">
        <f>A38</f>
        <v>由比SSS</v>
      </c>
      <c r="F35" s="254"/>
      <c r="G35" s="254"/>
      <c r="H35" s="254" t="str">
        <f>A40</f>
        <v>岡小SSS</v>
      </c>
      <c r="I35" s="254"/>
      <c r="J35" s="254"/>
      <c r="K35" s="253" t="str">
        <f>A42</f>
        <v>有度FC</v>
      </c>
      <c r="L35" s="253"/>
      <c r="M35" s="253"/>
      <c r="N35" s="47" t="s">
        <v>10</v>
      </c>
      <c r="O35" s="48" t="s">
        <v>35</v>
      </c>
      <c r="P35" s="48" t="s">
        <v>36</v>
      </c>
      <c r="Q35" s="48" t="s">
        <v>37</v>
      </c>
      <c r="R35" s="49" t="s">
        <v>11</v>
      </c>
      <c r="S35" s="49" t="s">
        <v>38</v>
      </c>
      <c r="T35" s="51" t="s">
        <v>39</v>
      </c>
      <c r="U35" s="48" t="s">
        <v>40</v>
      </c>
      <c r="V35" s="50" t="s">
        <v>41</v>
      </c>
    </row>
    <row r="36" spans="1:24" ht="26.25" customHeight="1">
      <c r="A36" s="249" t="str">
        <f>'2次リーグ'!M15</f>
        <v>SALFUS oRs</v>
      </c>
      <c r="B36" s="250"/>
      <c r="C36" s="250"/>
      <c r="D36" s="250"/>
      <c r="E36" s="53">
        <v>3</v>
      </c>
      <c r="F36" s="55" t="s">
        <v>97</v>
      </c>
      <c r="G36" s="54">
        <v>0</v>
      </c>
      <c r="H36" s="53">
        <v>4</v>
      </c>
      <c r="I36" s="55" t="s">
        <v>97</v>
      </c>
      <c r="J36" s="54">
        <v>0</v>
      </c>
      <c r="K36" s="53">
        <v>6</v>
      </c>
      <c r="L36" s="55" t="s">
        <v>97</v>
      </c>
      <c r="M36" s="54">
        <v>1</v>
      </c>
      <c r="N36" s="244">
        <f>COUNTIF(E37:M37,"○")+COUNTIF(E37:M37,"△")+COUNTIF(E37:M37,"●")</f>
        <v>3</v>
      </c>
      <c r="O36" s="244">
        <f>COUNTIF(E37:M37,"○")</f>
        <v>3</v>
      </c>
      <c r="P36" s="244">
        <f>COUNTIF(E37:M37,"●")</f>
        <v>0</v>
      </c>
      <c r="Q36" s="244">
        <f>COUNTIF(E37:M37,"△")</f>
        <v>0</v>
      </c>
      <c r="R36" s="244">
        <f>SUM(E36,H36,K36)</f>
        <v>13</v>
      </c>
      <c r="S36" s="244">
        <f>SUM(G36,J36,M36)</f>
        <v>1</v>
      </c>
      <c r="T36" s="244">
        <f>R36-S36</f>
        <v>12</v>
      </c>
      <c r="U36" s="244">
        <f>IF(COUNT(O36:Q37),O36*3+Q36,)</f>
        <v>9</v>
      </c>
      <c r="V36" s="251">
        <f>RANK(X36,$X36:$X43,0)</f>
        <v>1</v>
      </c>
      <c r="X36" s="262">
        <f>U36*100+T36+R36/100</f>
        <v>912.13</v>
      </c>
    </row>
    <row r="37" spans="1:24" ht="26.25" customHeight="1">
      <c r="A37" s="249"/>
      <c r="B37" s="250"/>
      <c r="C37" s="250"/>
      <c r="D37" s="250"/>
      <c r="E37" s="245" t="str">
        <f>IF(E36="","",IF(E36&gt;G36,"○",IF(E36=G36,"△",IF(E36&lt;G36,"●"))))</f>
        <v>○</v>
      </c>
      <c r="F37" s="245"/>
      <c r="G37" s="245"/>
      <c r="H37" s="245" t="str">
        <f>IF(H36="","",IF(H36&gt;J36,"○",IF(H36=J36,"△",IF(H36&lt;J36,"●"))))</f>
        <v>○</v>
      </c>
      <c r="I37" s="245"/>
      <c r="J37" s="245"/>
      <c r="K37" s="245" t="str">
        <f>IF(K36="","",IF(K36&gt;M36,"○",IF(K36=M36,"△",IF(K36&lt;M36,"●"))))</f>
        <v>○</v>
      </c>
      <c r="L37" s="245"/>
      <c r="M37" s="245"/>
      <c r="N37" s="244"/>
      <c r="O37" s="244"/>
      <c r="P37" s="244"/>
      <c r="Q37" s="244"/>
      <c r="R37" s="244"/>
      <c r="S37" s="244"/>
      <c r="T37" s="244"/>
      <c r="U37" s="244"/>
      <c r="V37" s="252"/>
      <c r="X37" s="262"/>
    </row>
    <row r="38" spans="1:24" ht="26.25" customHeight="1">
      <c r="A38" s="249" t="str">
        <f>'2次リーグ'!M16</f>
        <v>由比SSS</v>
      </c>
      <c r="B38" s="56">
        <f>IF(G36="","",G36)</f>
        <v>0</v>
      </c>
      <c r="C38" s="55" t="s">
        <v>97</v>
      </c>
      <c r="D38" s="57">
        <f>IF(E36="","",E36)</f>
        <v>3</v>
      </c>
      <c r="E38" s="250"/>
      <c r="F38" s="250"/>
      <c r="G38" s="250"/>
      <c r="H38" s="53">
        <v>1</v>
      </c>
      <c r="I38" s="55" t="s">
        <v>97</v>
      </c>
      <c r="J38" s="54">
        <v>0</v>
      </c>
      <c r="K38" s="53">
        <v>3</v>
      </c>
      <c r="L38" s="55" t="s">
        <v>97</v>
      </c>
      <c r="M38" s="54">
        <v>0</v>
      </c>
      <c r="N38" s="244">
        <f>COUNTIF(B39:M39,"○")+COUNTIF(B39:M39,"△")+COUNTIF(B39:M39,"●")</f>
        <v>3</v>
      </c>
      <c r="O38" s="244">
        <f>COUNTIF(B39:M39,"○")</f>
        <v>2</v>
      </c>
      <c r="P38" s="244">
        <f>COUNTIF(B39:M39,"●")</f>
        <v>1</v>
      </c>
      <c r="Q38" s="244">
        <f>COUNTIF(B39:M39,"△")</f>
        <v>0</v>
      </c>
      <c r="R38" s="244">
        <f>SUM(B38,H38,K38)</f>
        <v>4</v>
      </c>
      <c r="S38" s="244">
        <f>SUM(D38,J38,M38)</f>
        <v>3</v>
      </c>
      <c r="T38" s="244">
        <f>R38-S38</f>
        <v>1</v>
      </c>
      <c r="U38" s="244">
        <f>IF(COUNT(O38:Q39),O38*3+Q38,)</f>
        <v>6</v>
      </c>
      <c r="V38" s="251">
        <f>RANK(X38,$X36:$X43,0)</f>
        <v>2</v>
      </c>
      <c r="X38" s="262">
        <f>U38*100+T38+R38/100</f>
        <v>601.04</v>
      </c>
    </row>
    <row r="39" spans="1:24" ht="26.25" customHeight="1">
      <c r="A39" s="249"/>
      <c r="B39" s="245" t="str">
        <f>IF(B38="","",IF(B38&gt;D38,"○",IF(B38=D38,"△",IF(B38&lt;D38,"●"))))</f>
        <v>●</v>
      </c>
      <c r="C39" s="245"/>
      <c r="D39" s="245"/>
      <c r="E39" s="250"/>
      <c r="F39" s="250"/>
      <c r="G39" s="250"/>
      <c r="H39" s="245" t="str">
        <f>IF(H38="","",IF(H38&gt;J38,"○",IF(H38=J38,"△",IF(H38&lt;J38,"●"))))</f>
        <v>○</v>
      </c>
      <c r="I39" s="245"/>
      <c r="J39" s="245"/>
      <c r="K39" s="245" t="str">
        <f>IF(K38="","",IF(K38&gt;M38,"○",IF(K38=M38,"△",IF(K38&lt;M38,"●"))))</f>
        <v>○</v>
      </c>
      <c r="L39" s="245"/>
      <c r="M39" s="245"/>
      <c r="N39" s="244"/>
      <c r="O39" s="244"/>
      <c r="P39" s="244"/>
      <c r="Q39" s="244"/>
      <c r="R39" s="244"/>
      <c r="S39" s="244"/>
      <c r="T39" s="244"/>
      <c r="U39" s="244"/>
      <c r="V39" s="252"/>
      <c r="X39" s="262"/>
    </row>
    <row r="40" spans="1:24" ht="26.25" customHeight="1">
      <c r="A40" s="249" t="str">
        <f>'2次リーグ'!M17</f>
        <v>岡小SSS</v>
      </c>
      <c r="B40" s="56">
        <f>IF(J36="","",J36)</f>
        <v>0</v>
      </c>
      <c r="C40" s="55" t="s">
        <v>97</v>
      </c>
      <c r="D40" s="57">
        <f>IF(H36="","",H36)</f>
        <v>4</v>
      </c>
      <c r="E40" s="56">
        <f>IF(J38="","",J38)</f>
        <v>0</v>
      </c>
      <c r="F40" s="55" t="s">
        <v>97</v>
      </c>
      <c r="G40" s="57">
        <f>IF(H38="","",H38)</f>
        <v>1</v>
      </c>
      <c r="H40" s="250"/>
      <c r="I40" s="250"/>
      <c r="J40" s="250"/>
      <c r="K40" s="53">
        <v>2</v>
      </c>
      <c r="L40" s="55" t="s">
        <v>97</v>
      </c>
      <c r="M40" s="54">
        <v>1</v>
      </c>
      <c r="N40" s="244">
        <f>COUNTIF(B41:M41,"○")+COUNTIF(B41:M41,"△")+COUNTIF(B41:M41,"●")</f>
        <v>3</v>
      </c>
      <c r="O40" s="244">
        <f>COUNTIF(B41:M41,"○")</f>
        <v>1</v>
      </c>
      <c r="P40" s="244">
        <f>COUNTIF(B41:M41,"●")</f>
        <v>2</v>
      </c>
      <c r="Q40" s="244">
        <f>COUNTIF(B41:M41,"△")</f>
        <v>0</v>
      </c>
      <c r="R40" s="244">
        <f>SUM(B40,E40,K40)</f>
        <v>2</v>
      </c>
      <c r="S40" s="244">
        <f>SUM(D40,G40,M40)</f>
        <v>6</v>
      </c>
      <c r="T40" s="244">
        <f>R40-S40</f>
        <v>-4</v>
      </c>
      <c r="U40" s="244">
        <f>IF(COUNT(O40:Q41),O40*3+Q40,)</f>
        <v>3</v>
      </c>
      <c r="V40" s="251">
        <f>RANK(X40,$X36:$X43,0)</f>
        <v>3</v>
      </c>
      <c r="X40" s="262">
        <f>U40*100+T40+R40/100</f>
        <v>296.02</v>
      </c>
    </row>
    <row r="41" spans="1:24" ht="26.25" customHeight="1">
      <c r="A41" s="249"/>
      <c r="B41" s="245" t="str">
        <f>IF(B40="","",IF(B40&gt;D40,"○",IF(B40=D40,"△",IF(B40&lt;D40,"●"))))</f>
        <v>●</v>
      </c>
      <c r="C41" s="245"/>
      <c r="D41" s="245"/>
      <c r="E41" s="245" t="str">
        <f>IF(E40="","",IF(E40&gt;G40,"○",IF(E40=G40,"△",IF(E40&lt;G40,"●"))))</f>
        <v>●</v>
      </c>
      <c r="F41" s="245"/>
      <c r="G41" s="245"/>
      <c r="H41" s="250"/>
      <c r="I41" s="250"/>
      <c r="J41" s="250"/>
      <c r="K41" s="245" t="str">
        <f>IF(K40="","",IF(K40&gt;M40,"○",IF(K40=M40,"△",IF(K40&lt;M40,"●"))))</f>
        <v>○</v>
      </c>
      <c r="L41" s="245"/>
      <c r="M41" s="245"/>
      <c r="N41" s="244"/>
      <c r="O41" s="244"/>
      <c r="P41" s="244"/>
      <c r="Q41" s="244"/>
      <c r="R41" s="244"/>
      <c r="S41" s="244"/>
      <c r="T41" s="244"/>
      <c r="U41" s="244"/>
      <c r="V41" s="252"/>
      <c r="X41" s="262"/>
    </row>
    <row r="42" spans="1:24" ht="26.25" customHeight="1">
      <c r="A42" s="249" t="str">
        <f>'2次リーグ'!M18</f>
        <v>有度FC</v>
      </c>
      <c r="B42" s="56">
        <f>IF(M36="","",M36)</f>
        <v>1</v>
      </c>
      <c r="C42" s="55" t="s">
        <v>97</v>
      </c>
      <c r="D42" s="57">
        <f>IF(K36="","",K36)</f>
        <v>6</v>
      </c>
      <c r="E42" s="56">
        <f>IF(M38="","",M38)</f>
        <v>0</v>
      </c>
      <c r="F42" s="55" t="s">
        <v>97</v>
      </c>
      <c r="G42" s="57">
        <f>IF(K38="","",K38)</f>
        <v>3</v>
      </c>
      <c r="H42" s="56">
        <f>IF(M40="","",M40)</f>
        <v>1</v>
      </c>
      <c r="I42" s="55" t="s">
        <v>97</v>
      </c>
      <c r="J42" s="57">
        <f>IF(K40="","",K40)</f>
        <v>2</v>
      </c>
      <c r="K42" s="250"/>
      <c r="L42" s="250"/>
      <c r="M42" s="250"/>
      <c r="N42" s="244">
        <f>COUNTIF(B43:M43,"○")+COUNTIF(B43:M43,"△")+COUNTIF(B43:M43,"●")</f>
        <v>3</v>
      </c>
      <c r="O42" s="244">
        <f>COUNTIF(B43:M43,"○")</f>
        <v>0</v>
      </c>
      <c r="P42" s="244">
        <f>COUNTIF(B43:M43,"●")</f>
        <v>3</v>
      </c>
      <c r="Q42" s="244">
        <f>COUNTIF(B43:M43,"△")</f>
        <v>0</v>
      </c>
      <c r="R42" s="244">
        <f>SUM(B42,E42,H42)</f>
        <v>2</v>
      </c>
      <c r="S42" s="244">
        <f>SUM(D42,G42,J42)</f>
        <v>11</v>
      </c>
      <c r="T42" s="244">
        <f>R42-S42</f>
        <v>-9</v>
      </c>
      <c r="U42" s="244">
        <f>IF(COUNT(O42:Q43),O42*3+Q42,)</f>
        <v>0</v>
      </c>
      <c r="V42" s="251">
        <f>RANK(X42,$X36:$X43,0)</f>
        <v>4</v>
      </c>
      <c r="X42" s="262">
        <f>U42*100+T42+R42/100</f>
        <v>-8.98</v>
      </c>
    </row>
    <row r="43" spans="1:24" ht="26.25" customHeight="1">
      <c r="A43" s="249"/>
      <c r="B43" s="245" t="str">
        <f>IF(B42="","",IF(B42&gt;D42,"○",IF(B42=D42,"△",IF(B42&lt;D42,"●"))))</f>
        <v>●</v>
      </c>
      <c r="C43" s="245"/>
      <c r="D43" s="245"/>
      <c r="E43" s="245" t="str">
        <f>IF(E42="","",IF(E42&gt;G42,"○",IF(E42=G42,"△",IF(E42&lt;G42,"●"))))</f>
        <v>●</v>
      </c>
      <c r="F43" s="245"/>
      <c r="G43" s="245"/>
      <c r="H43" s="245" t="str">
        <f>IF(H42="","",IF(H42&gt;J42,"○",IF(H42=J42,"△",IF(H42&lt;J42,"●"))))</f>
        <v>●</v>
      </c>
      <c r="I43" s="245"/>
      <c r="J43" s="245"/>
      <c r="K43" s="250"/>
      <c r="L43" s="250"/>
      <c r="M43" s="250"/>
      <c r="N43" s="244"/>
      <c r="O43" s="244"/>
      <c r="P43" s="244"/>
      <c r="Q43" s="244"/>
      <c r="R43" s="244"/>
      <c r="S43" s="244"/>
      <c r="T43" s="244"/>
      <c r="U43" s="244"/>
      <c r="V43" s="252"/>
      <c r="X43" s="262"/>
    </row>
    <row r="44" spans="1:24" ht="23.25" customHeight="1">
      <c r="A44" s="149"/>
      <c r="B44" s="138"/>
      <c r="C44" s="138"/>
      <c r="D44" s="138"/>
      <c r="E44" s="138"/>
      <c r="F44" s="138"/>
      <c r="G44" s="138"/>
      <c r="H44" s="138"/>
      <c r="I44" s="138"/>
      <c r="J44" s="138"/>
      <c r="K44" s="139"/>
      <c r="L44" s="139"/>
      <c r="M44" s="139"/>
      <c r="N44" s="140"/>
      <c r="O44" s="140"/>
      <c r="P44" s="140"/>
      <c r="Q44" s="140"/>
      <c r="R44" s="140"/>
      <c r="S44" s="140"/>
      <c r="T44" s="140"/>
      <c r="U44" s="140"/>
      <c r="V44" s="141"/>
      <c r="X44" s="155"/>
    </row>
    <row r="45" spans="1:24" ht="23.25" customHeight="1">
      <c r="A45" s="147"/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143"/>
      <c r="M45" s="143"/>
      <c r="N45" s="144"/>
      <c r="O45" s="144"/>
      <c r="P45" s="144"/>
      <c r="Q45" s="144"/>
      <c r="R45" s="144"/>
      <c r="S45" s="144"/>
      <c r="T45" s="144"/>
      <c r="U45" s="144"/>
      <c r="V45" s="145"/>
      <c r="X45" s="155"/>
    </row>
  </sheetData>
  <sheetProtection/>
  <mergeCells count="258">
    <mergeCell ref="A1:V1"/>
    <mergeCell ref="B3:D3"/>
    <mergeCell ref="E3:G3"/>
    <mergeCell ref="H3:J3"/>
    <mergeCell ref="K3:M3"/>
    <mergeCell ref="A4:A5"/>
    <mergeCell ref="B4:D5"/>
    <mergeCell ref="N4:N5"/>
    <mergeCell ref="O4:O5"/>
    <mergeCell ref="P4:P5"/>
    <mergeCell ref="Q4:Q5"/>
    <mergeCell ref="E5:G5"/>
    <mergeCell ref="H5:J5"/>
    <mergeCell ref="K5:M5"/>
    <mergeCell ref="R4:R5"/>
    <mergeCell ref="S4:S5"/>
    <mergeCell ref="T4:T5"/>
    <mergeCell ref="U4:U5"/>
    <mergeCell ref="V4:V5"/>
    <mergeCell ref="X4:X5"/>
    <mergeCell ref="A6:A7"/>
    <mergeCell ref="E6:G7"/>
    <mergeCell ref="N6:N7"/>
    <mergeCell ref="O6:O7"/>
    <mergeCell ref="P6:P7"/>
    <mergeCell ref="Q6:Q7"/>
    <mergeCell ref="B7:D7"/>
    <mergeCell ref="H7:J7"/>
    <mergeCell ref="K7:M7"/>
    <mergeCell ref="R6:R7"/>
    <mergeCell ref="S6:S7"/>
    <mergeCell ref="T6:T7"/>
    <mergeCell ref="U6:U7"/>
    <mergeCell ref="V6:V7"/>
    <mergeCell ref="X6:X7"/>
    <mergeCell ref="A8:A9"/>
    <mergeCell ref="H8:J9"/>
    <mergeCell ref="N8:N9"/>
    <mergeCell ref="O8:O9"/>
    <mergeCell ref="P8:P9"/>
    <mergeCell ref="Q8:Q9"/>
    <mergeCell ref="B9:D9"/>
    <mergeCell ref="E9:G9"/>
    <mergeCell ref="K9:M9"/>
    <mergeCell ref="R8:R9"/>
    <mergeCell ref="S8:S9"/>
    <mergeCell ref="T8:T9"/>
    <mergeCell ref="U8:U9"/>
    <mergeCell ref="V8:V9"/>
    <mergeCell ref="X8:X9"/>
    <mergeCell ref="T10:T11"/>
    <mergeCell ref="U10:U11"/>
    <mergeCell ref="V10:V11"/>
    <mergeCell ref="X10:X11"/>
    <mergeCell ref="A10:A11"/>
    <mergeCell ref="K10:M11"/>
    <mergeCell ref="N10:N11"/>
    <mergeCell ref="O10:O11"/>
    <mergeCell ref="P10:P11"/>
    <mergeCell ref="Q10:Q11"/>
    <mergeCell ref="B13:D13"/>
    <mergeCell ref="E13:G13"/>
    <mergeCell ref="H13:J13"/>
    <mergeCell ref="K13:M13"/>
    <mergeCell ref="R10:R11"/>
    <mergeCell ref="S10:S11"/>
    <mergeCell ref="B11:D11"/>
    <mergeCell ref="E11:G11"/>
    <mergeCell ref="H11:J11"/>
    <mergeCell ref="X14:X15"/>
    <mergeCell ref="A14:A15"/>
    <mergeCell ref="B14:D15"/>
    <mergeCell ref="N14:N15"/>
    <mergeCell ref="O14:O15"/>
    <mergeCell ref="P14:P15"/>
    <mergeCell ref="Q14:Q15"/>
    <mergeCell ref="R14:R15"/>
    <mergeCell ref="S14:S15"/>
    <mergeCell ref="E15:G15"/>
    <mergeCell ref="H15:J15"/>
    <mergeCell ref="K15:M15"/>
    <mergeCell ref="T14:T15"/>
    <mergeCell ref="U14:U15"/>
    <mergeCell ref="V14:V15"/>
    <mergeCell ref="A16:A17"/>
    <mergeCell ref="E16:G17"/>
    <mergeCell ref="N16:N17"/>
    <mergeCell ref="O16:O17"/>
    <mergeCell ref="P16:P17"/>
    <mergeCell ref="Q16:Q17"/>
    <mergeCell ref="B17:D17"/>
    <mergeCell ref="H17:J17"/>
    <mergeCell ref="K17:M17"/>
    <mergeCell ref="R16:R17"/>
    <mergeCell ref="S16:S17"/>
    <mergeCell ref="T16:T17"/>
    <mergeCell ref="U16:U17"/>
    <mergeCell ref="V16:V17"/>
    <mergeCell ref="X16:X17"/>
    <mergeCell ref="A18:A19"/>
    <mergeCell ref="H18:J19"/>
    <mergeCell ref="N18:N19"/>
    <mergeCell ref="O18:O19"/>
    <mergeCell ref="P18:P19"/>
    <mergeCell ref="Q18:Q19"/>
    <mergeCell ref="B19:D19"/>
    <mergeCell ref="E19:G19"/>
    <mergeCell ref="K19:M19"/>
    <mergeCell ref="R18:R19"/>
    <mergeCell ref="S18:S19"/>
    <mergeCell ref="T18:T19"/>
    <mergeCell ref="U18:U19"/>
    <mergeCell ref="V18:V19"/>
    <mergeCell ref="X18:X19"/>
    <mergeCell ref="X20:X21"/>
    <mergeCell ref="A20:A21"/>
    <mergeCell ref="K20:M21"/>
    <mergeCell ref="N20:N21"/>
    <mergeCell ref="O20:O21"/>
    <mergeCell ref="P20:P21"/>
    <mergeCell ref="Q20:Q21"/>
    <mergeCell ref="B21:D21"/>
    <mergeCell ref="E21:G21"/>
    <mergeCell ref="H21:J21"/>
    <mergeCell ref="A23:V23"/>
    <mergeCell ref="B25:D25"/>
    <mergeCell ref="E25:G25"/>
    <mergeCell ref="H25:J25"/>
    <mergeCell ref="K25:M25"/>
    <mergeCell ref="R20:R21"/>
    <mergeCell ref="S20:S21"/>
    <mergeCell ref="T20:T21"/>
    <mergeCell ref="U20:U21"/>
    <mergeCell ref="V20:V21"/>
    <mergeCell ref="A26:A27"/>
    <mergeCell ref="B26:D27"/>
    <mergeCell ref="N26:N27"/>
    <mergeCell ref="O26:O27"/>
    <mergeCell ref="P26:P27"/>
    <mergeCell ref="Q26:Q27"/>
    <mergeCell ref="E27:G27"/>
    <mergeCell ref="H27:J27"/>
    <mergeCell ref="K27:M27"/>
    <mergeCell ref="R26:R27"/>
    <mergeCell ref="S26:S27"/>
    <mergeCell ref="T26:T27"/>
    <mergeCell ref="U26:U27"/>
    <mergeCell ref="V26:V27"/>
    <mergeCell ref="X26:X27"/>
    <mergeCell ref="A28:A29"/>
    <mergeCell ref="E28:G29"/>
    <mergeCell ref="N28:N29"/>
    <mergeCell ref="O28:O29"/>
    <mergeCell ref="P28:P29"/>
    <mergeCell ref="Q28:Q29"/>
    <mergeCell ref="B29:D29"/>
    <mergeCell ref="H29:J29"/>
    <mergeCell ref="K29:M29"/>
    <mergeCell ref="R28:R29"/>
    <mergeCell ref="S28:S29"/>
    <mergeCell ref="T28:T29"/>
    <mergeCell ref="U28:U29"/>
    <mergeCell ref="V28:V29"/>
    <mergeCell ref="X28:X29"/>
    <mergeCell ref="A30:A31"/>
    <mergeCell ref="H30:J31"/>
    <mergeCell ref="N30:N31"/>
    <mergeCell ref="O30:O31"/>
    <mergeCell ref="P30:P31"/>
    <mergeCell ref="Q30:Q31"/>
    <mergeCell ref="B31:D31"/>
    <mergeCell ref="E31:G31"/>
    <mergeCell ref="K31:M31"/>
    <mergeCell ref="R30:R31"/>
    <mergeCell ref="S30:S31"/>
    <mergeCell ref="T30:T31"/>
    <mergeCell ref="U30:U31"/>
    <mergeCell ref="V30:V31"/>
    <mergeCell ref="X30:X31"/>
    <mergeCell ref="T32:T33"/>
    <mergeCell ref="U32:U33"/>
    <mergeCell ref="V32:V33"/>
    <mergeCell ref="X32:X33"/>
    <mergeCell ref="A32:A33"/>
    <mergeCell ref="K32:M33"/>
    <mergeCell ref="N32:N33"/>
    <mergeCell ref="O32:O33"/>
    <mergeCell ref="P32:P33"/>
    <mergeCell ref="Q32:Q33"/>
    <mergeCell ref="B35:D35"/>
    <mergeCell ref="E35:G35"/>
    <mergeCell ref="H35:J35"/>
    <mergeCell ref="K35:M35"/>
    <mergeCell ref="R32:R33"/>
    <mergeCell ref="S32:S33"/>
    <mergeCell ref="B33:D33"/>
    <mergeCell ref="E33:G33"/>
    <mergeCell ref="H33:J33"/>
    <mergeCell ref="X36:X37"/>
    <mergeCell ref="A36:A37"/>
    <mergeCell ref="B36:D37"/>
    <mergeCell ref="N36:N37"/>
    <mergeCell ref="O36:O37"/>
    <mergeCell ref="P36:P37"/>
    <mergeCell ref="Q36:Q37"/>
    <mergeCell ref="R36:R37"/>
    <mergeCell ref="S36:S37"/>
    <mergeCell ref="E37:G37"/>
    <mergeCell ref="H37:J37"/>
    <mergeCell ref="K37:M37"/>
    <mergeCell ref="T36:T37"/>
    <mergeCell ref="U36:U37"/>
    <mergeCell ref="V36:V37"/>
    <mergeCell ref="A38:A39"/>
    <mergeCell ref="E38:G39"/>
    <mergeCell ref="N38:N39"/>
    <mergeCell ref="O38:O39"/>
    <mergeCell ref="P38:P39"/>
    <mergeCell ref="Q38:Q39"/>
    <mergeCell ref="B39:D39"/>
    <mergeCell ref="H39:J39"/>
    <mergeCell ref="K39:M39"/>
    <mergeCell ref="R38:R39"/>
    <mergeCell ref="S38:S39"/>
    <mergeCell ref="T38:T39"/>
    <mergeCell ref="U38:U39"/>
    <mergeCell ref="V38:V39"/>
    <mergeCell ref="X38:X39"/>
    <mergeCell ref="A40:A41"/>
    <mergeCell ref="H40:J41"/>
    <mergeCell ref="N40:N41"/>
    <mergeCell ref="O40:O41"/>
    <mergeCell ref="P40:P41"/>
    <mergeCell ref="Q40:Q41"/>
    <mergeCell ref="B41:D41"/>
    <mergeCell ref="E41:G41"/>
    <mergeCell ref="K41:M41"/>
    <mergeCell ref="R40:R41"/>
    <mergeCell ref="S40:S41"/>
    <mergeCell ref="T40:T41"/>
    <mergeCell ref="U40:U41"/>
    <mergeCell ref="V40:V41"/>
    <mergeCell ref="X40:X41"/>
    <mergeCell ref="A42:A43"/>
    <mergeCell ref="K42:M43"/>
    <mergeCell ref="N42:N43"/>
    <mergeCell ref="O42:O43"/>
    <mergeCell ref="P42:P43"/>
    <mergeCell ref="Q42:Q43"/>
    <mergeCell ref="B43:D43"/>
    <mergeCell ref="V42:V43"/>
    <mergeCell ref="X42:X43"/>
    <mergeCell ref="E43:G43"/>
    <mergeCell ref="H43:J43"/>
    <mergeCell ref="R42:R43"/>
    <mergeCell ref="S42:S43"/>
    <mergeCell ref="T42:T43"/>
    <mergeCell ref="U42:U43"/>
  </mergeCells>
  <printOptions/>
  <pageMargins left="0.93" right="0.28" top="0.39" bottom="0.39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KOMATU TAKUYA</dc:creator>
  <cp:keywords/>
  <dc:description/>
  <cp:lastModifiedBy>佐藤貴史</cp:lastModifiedBy>
  <cp:lastPrinted>2012-10-12T02:43:55Z</cp:lastPrinted>
  <dcterms:created xsi:type="dcterms:W3CDTF">2009-08-26T13:01:25Z</dcterms:created>
  <dcterms:modified xsi:type="dcterms:W3CDTF">2012-10-12T02:45:54Z</dcterms:modified>
  <cp:category/>
  <cp:version/>
  <cp:contentType/>
  <cp:contentStatus/>
</cp:coreProperties>
</file>