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2"/>
  </bookViews>
  <sheets>
    <sheet name="1次リーグ" sheetId="1" r:id="rId1"/>
    <sheet name="2次リーグ" sheetId="2" r:id="rId2"/>
    <sheet name="1次リーグ・2次リーグ対戦表" sheetId="3" r:id="rId3"/>
    <sheet name="1次星取表" sheetId="4" r:id="rId4"/>
    <sheet name="2次星取表" sheetId="5" r:id="rId5"/>
  </sheets>
  <definedNames/>
  <calcPr fullCalcOnLoad="1"/>
</workbook>
</file>

<file path=xl/sharedStrings.xml><?xml version="1.0" encoding="utf-8"?>
<sst xmlns="http://schemas.openxmlformats.org/spreadsheetml/2006/main" count="655" uniqueCount="157">
  <si>
    <t>1次予選</t>
  </si>
  <si>
    <t>2次予選</t>
  </si>
  <si>
    <t>A</t>
  </si>
  <si>
    <t>B</t>
  </si>
  <si>
    <t>C</t>
  </si>
  <si>
    <t>①</t>
  </si>
  <si>
    <t>②</t>
  </si>
  <si>
    <t>③</t>
  </si>
  <si>
    <t>④</t>
  </si>
  <si>
    <t>⑥</t>
  </si>
  <si>
    <t>審判</t>
  </si>
  <si>
    <t>D</t>
  </si>
  <si>
    <t>試合数</t>
  </si>
  <si>
    <t>得点</t>
  </si>
  <si>
    <t>【1次リーグ】</t>
  </si>
  <si>
    <t>【1次リーグブロック表】</t>
  </si>
  <si>
    <t>F</t>
  </si>
  <si>
    <t>E</t>
  </si>
  <si>
    <t>対戦</t>
  </si>
  <si>
    <t>時間</t>
  </si>
  <si>
    <t>vs</t>
  </si>
  <si>
    <t>【開催日及び会場】</t>
  </si>
  <si>
    <t>【予備日】</t>
  </si>
  <si>
    <t>【2次リーグブロック表】</t>
  </si>
  <si>
    <t>【2次リーグ】</t>
  </si>
  <si>
    <t>蒲原河川敷D1、D2、F1、F2</t>
  </si>
  <si>
    <t>ブロック</t>
  </si>
  <si>
    <t>各ブロック1位</t>
  </si>
  <si>
    <t>各ブロック2位</t>
  </si>
  <si>
    <t>勝</t>
  </si>
  <si>
    <t>負</t>
  </si>
  <si>
    <t>分</t>
  </si>
  <si>
    <t>失点</t>
  </si>
  <si>
    <t>得失点</t>
  </si>
  <si>
    <t>勝ち点</t>
  </si>
  <si>
    <t>順位</t>
  </si>
  <si>
    <t>-</t>
  </si>
  <si>
    <t>Aブロック</t>
  </si>
  <si>
    <t>Cブロック</t>
  </si>
  <si>
    <t>Dブロック</t>
  </si>
  <si>
    <t>Eブロック</t>
  </si>
  <si>
    <t>Fブロック</t>
  </si>
  <si>
    <t>副審</t>
  </si>
  <si>
    <t>主審・4審</t>
  </si>
  <si>
    <t>Bブロック</t>
  </si>
  <si>
    <t>A</t>
  </si>
  <si>
    <t>B</t>
  </si>
  <si>
    <t>E</t>
  </si>
  <si>
    <t>F</t>
  </si>
  <si>
    <t>ブロック</t>
  </si>
  <si>
    <t>①</t>
  </si>
  <si>
    <t>A</t>
  </si>
  <si>
    <t>vs</t>
  </si>
  <si>
    <t>vs</t>
  </si>
  <si>
    <t>vs</t>
  </si>
  <si>
    <t>vs</t>
  </si>
  <si>
    <t>vs</t>
  </si>
  <si>
    <t>vs</t>
  </si>
  <si>
    <t>ブロック</t>
  </si>
  <si>
    <t>vs</t>
  </si>
  <si>
    <t>vs</t>
  </si>
  <si>
    <t>②</t>
  </si>
  <si>
    <t>本部ベンチ左側</t>
  </si>
  <si>
    <t>本部ベンチ右側</t>
  </si>
  <si>
    <t>G</t>
  </si>
  <si>
    <t>H</t>
  </si>
  <si>
    <t>I</t>
  </si>
  <si>
    <t>スーパーシード</t>
  </si>
  <si>
    <t>10月26日(日)　蒲原河川敷D1</t>
  </si>
  <si>
    <t>10月26日(日)　蒲原河川敷D2</t>
  </si>
  <si>
    <t>10月26日(日)　蒲原河川敷F1</t>
  </si>
  <si>
    <t>10月26日(日)　蒲原河川敷F2</t>
  </si>
  <si>
    <t>C</t>
  </si>
  <si>
    <t>E</t>
  </si>
  <si>
    <t>F</t>
  </si>
  <si>
    <t>H</t>
  </si>
  <si>
    <t>⑤</t>
  </si>
  <si>
    <t>⑥</t>
  </si>
  <si>
    <t>⑦</t>
  </si>
  <si>
    <t>8:30集合　開会式　8:50予定</t>
  </si>
  <si>
    <t>Gブロック</t>
  </si>
  <si>
    <t>Hブロック</t>
  </si>
  <si>
    <t>Iブロック</t>
  </si>
  <si>
    <t>NTTグループカップ</t>
  </si>
  <si>
    <t>第47回静岡県ユースU12サッカー大会中東部予選</t>
  </si>
  <si>
    <t>各ブロック3位</t>
  </si>
  <si>
    <t>11月　　日</t>
  </si>
  <si>
    <t>清水区内小学校グラウンド他</t>
  </si>
  <si>
    <t>各ブロック上位1チームが2次リーグ進出</t>
  </si>
  <si>
    <t>スーパーシードをAブロック1とし、勝ちポイント順にB1、A2の順に振り分ける</t>
  </si>
  <si>
    <r>
      <t>5</t>
    </r>
    <r>
      <rPr>
        <sz val="11"/>
        <color indexed="8"/>
        <rFont val="MS UI Gothic"/>
        <family val="3"/>
      </rPr>
      <t>チーム×</t>
    </r>
    <r>
      <rPr>
        <sz val="11"/>
        <color indexed="8"/>
        <rFont val="MS UI Gothic"/>
        <family val="3"/>
      </rPr>
      <t>2</t>
    </r>
    <r>
      <rPr>
        <sz val="11"/>
        <color indexed="8"/>
        <rFont val="MS UI Gothic"/>
        <family val="3"/>
      </rPr>
      <t>ブロックのブロック単位総当たりのリーグ戦</t>
    </r>
  </si>
  <si>
    <t>勝ちポイント＝勝点×100+得失点+得点/100</t>
  </si>
  <si>
    <t>(日）</t>
  </si>
  <si>
    <t>(土)</t>
  </si>
  <si>
    <r>
      <t>3チーム9</t>
    </r>
    <r>
      <rPr>
        <sz val="11"/>
        <color indexed="8"/>
        <rFont val="MS UI Gothic"/>
        <family val="3"/>
      </rPr>
      <t>ブロックの各ブロック総当たりのリーグ戦</t>
    </r>
  </si>
  <si>
    <t>清水クラブSS</t>
  </si>
  <si>
    <t>RISE SC</t>
  </si>
  <si>
    <t>清水ヴァーモス</t>
  </si>
  <si>
    <t>袖師SSS</t>
  </si>
  <si>
    <t>清水プエルトSC</t>
  </si>
  <si>
    <t>浜田SSS</t>
  </si>
  <si>
    <t>岡小SSS</t>
  </si>
  <si>
    <t>飯田ファイターズSSS</t>
  </si>
  <si>
    <t>FCS-Stolz</t>
  </si>
  <si>
    <t>不二見SSS</t>
  </si>
  <si>
    <t>有度FCR</t>
  </si>
  <si>
    <t>SALFUS oRsA1</t>
  </si>
  <si>
    <t>SALFUS oRs</t>
  </si>
  <si>
    <t>高部JFC</t>
  </si>
  <si>
    <t>江尻SSS</t>
  </si>
  <si>
    <t>由比SSS</t>
  </si>
  <si>
    <t>清水北SSS</t>
  </si>
  <si>
    <t>興津SSS</t>
  </si>
  <si>
    <t>入江SSS</t>
  </si>
  <si>
    <t>庵原SC SSS</t>
  </si>
  <si>
    <t>有度FC</t>
  </si>
  <si>
    <t>高部JFCブロンコ</t>
  </si>
  <si>
    <t>VALOR FC</t>
  </si>
  <si>
    <t>東海小SSS</t>
  </si>
  <si>
    <t>VALOR FC B</t>
  </si>
  <si>
    <t>三保FC</t>
  </si>
  <si>
    <t>清水第八SC</t>
  </si>
  <si>
    <t>駒越小SSS</t>
  </si>
  <si>
    <t>【2次予選】</t>
  </si>
  <si>
    <t>SALFUS oRs</t>
  </si>
  <si>
    <t>VALOR FC</t>
  </si>
  <si>
    <t>清水クラブSS</t>
  </si>
  <si>
    <t>不二見SSS</t>
  </si>
  <si>
    <t>三保FC</t>
  </si>
  <si>
    <t>袖師SSS</t>
  </si>
  <si>
    <t>清水北SSS</t>
  </si>
  <si>
    <t>岡小SSS</t>
  </si>
  <si>
    <t>由比SSS</t>
  </si>
  <si>
    <t>庵原SC SS</t>
  </si>
  <si>
    <t>&lt;参考&gt;</t>
  </si>
  <si>
    <t>勝ちP</t>
  </si>
  <si>
    <t>勝ちPが同率のため、清水小学生サッカーリーグ戦の直接対決にて決定</t>
  </si>
  <si>
    <t>A</t>
  </si>
  <si>
    <t>11月2日(日)　蒲原河川敷D</t>
  </si>
  <si>
    <t>11月2日(日)　蒲原河川敷F</t>
  </si>
  <si>
    <t>11月3日(月祝)　蒲原河川敷D</t>
  </si>
  <si>
    <t>11月3日(月祝)　蒲原河川敷F</t>
  </si>
  <si>
    <t>11月7日(金)　清水二中G</t>
  </si>
  <si>
    <t>三保FC</t>
  </si>
  <si>
    <t>袖師SSS</t>
  </si>
  <si>
    <t>由比SSS</t>
  </si>
  <si>
    <t>庵原SCSSS</t>
  </si>
  <si>
    <t>清水北SSS</t>
  </si>
  <si>
    <t>岡小SSS</t>
  </si>
  <si>
    <t>11月8日(土)　蒲原河川敷F1</t>
  </si>
  <si>
    <t>11月8日(土)　蒲原河川敷F2</t>
  </si>
  <si>
    <t>三保FC</t>
  </si>
  <si>
    <t>11月16日(日)　蒲原河川敷D1</t>
  </si>
  <si>
    <t>本部</t>
  </si>
  <si>
    <t>NTT西日本静岡グループカップ中東部支部1次予選</t>
  </si>
  <si>
    <t>NTT西日本静岡グループカップ中東部支部2次予選</t>
  </si>
  <si>
    <t>5位決定線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</si>
</sst>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 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b/>
      <sz val="11"/>
      <color indexed="10"/>
      <name val="MS UI Gothic"/>
      <family val="3"/>
    </font>
    <font>
      <b/>
      <sz val="11"/>
      <name val="MS UI Gothic"/>
      <family val="3"/>
    </font>
    <font>
      <b/>
      <sz val="11"/>
      <color indexed="8"/>
      <name val="MS UI Gothic"/>
      <family val="3"/>
    </font>
    <font>
      <b/>
      <sz val="14"/>
      <color indexed="8"/>
      <name val="MS UI Gothic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b/>
      <sz val="18"/>
      <name val="MS UI Gothic"/>
      <family val="3"/>
    </font>
    <font>
      <sz val="11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40"/>
      <name val="MS UI Gothic"/>
      <family val="3"/>
    </font>
    <font>
      <sz val="12"/>
      <color indexed="8"/>
      <name val="MS UI Gothic"/>
      <family val="3"/>
    </font>
    <font>
      <sz val="11"/>
      <color indexed="10"/>
      <name val="MS UI Gothic"/>
      <family val="3"/>
    </font>
    <font>
      <b/>
      <sz val="16"/>
      <color indexed="9"/>
      <name val="MS UI Gothic"/>
      <family val="3"/>
    </font>
    <font>
      <sz val="14"/>
      <color indexed="8"/>
      <name val="MS UI Gothic"/>
      <family val="3"/>
    </font>
    <font>
      <sz val="10"/>
      <color indexed="8"/>
      <name val="MS UI Gothic"/>
      <family val="3"/>
    </font>
    <font>
      <sz val="9"/>
      <color indexed="8"/>
      <name val="MS UI Gothic"/>
      <family val="3"/>
    </font>
    <font>
      <sz val="8"/>
      <color indexed="8"/>
      <name val="MS UI Gothic"/>
      <family val="3"/>
    </font>
    <font>
      <b/>
      <sz val="10"/>
      <color indexed="8"/>
      <name val="MS UI Gothic"/>
      <family val="3"/>
    </font>
    <font>
      <sz val="16"/>
      <color indexed="8"/>
      <name val="MS UI Gothic"/>
      <family val="3"/>
    </font>
    <font>
      <b/>
      <sz val="9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4"/>
      <color rgb="FF00B0F0"/>
      <name val="MS UI Gothic"/>
      <family val="3"/>
    </font>
    <font>
      <sz val="12"/>
      <color theme="1"/>
      <name val="MS UI Gothic"/>
      <family val="3"/>
    </font>
    <font>
      <sz val="11"/>
      <color rgb="FFFF0000"/>
      <name val="MS UI Gothic"/>
      <family val="3"/>
    </font>
    <font>
      <b/>
      <sz val="11"/>
      <color rgb="FFFF0000"/>
      <name val="MS UI Gothic"/>
      <family val="3"/>
    </font>
    <font>
      <b/>
      <sz val="11"/>
      <color theme="1"/>
      <name val="MS UI Gothic"/>
      <family val="3"/>
    </font>
    <font>
      <b/>
      <sz val="16"/>
      <color theme="0"/>
      <name val="MS UI Gothic"/>
      <family val="3"/>
    </font>
    <font>
      <sz val="14"/>
      <color theme="1"/>
      <name val="MS UI Gothic"/>
      <family val="3"/>
    </font>
    <font>
      <b/>
      <sz val="14"/>
      <color theme="1"/>
      <name val="MS UI Gothic"/>
      <family val="3"/>
    </font>
    <font>
      <sz val="10"/>
      <color theme="1"/>
      <name val="MS UI Gothic"/>
      <family val="3"/>
    </font>
    <font>
      <sz val="9"/>
      <color theme="1"/>
      <name val="MS UI Gothic"/>
      <family val="3"/>
    </font>
    <font>
      <sz val="8"/>
      <color theme="1"/>
      <name val="MS UI Gothic"/>
      <family val="3"/>
    </font>
    <font>
      <b/>
      <sz val="10"/>
      <color theme="1"/>
      <name val="MS UI Gothic"/>
      <family val="3"/>
    </font>
    <font>
      <sz val="16"/>
      <color theme="1"/>
      <name val="MS UI Gothic"/>
      <family val="3"/>
    </font>
    <font>
      <b/>
      <sz val="9"/>
      <color theme="1"/>
      <name val="MS UI 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2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61" applyFont="1" applyFill="1" applyAlignment="1">
      <alignment horizontal="center" vertical="center" shrinkToFit="1"/>
      <protection/>
    </xf>
    <xf numFmtId="0" fontId="3" fillId="0" borderId="0" xfId="61" applyFont="1" applyFill="1">
      <alignment vertical="center"/>
      <protection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56" fontId="4" fillId="0" borderId="0" xfId="0" applyNumberFormat="1" applyFont="1" applyAlignment="1">
      <alignment vertical="center"/>
    </xf>
    <xf numFmtId="0" fontId="70" fillId="0" borderId="16" xfId="0" applyFont="1" applyFill="1" applyBorder="1" applyAlignment="1" applyProtection="1">
      <alignment horizontal="center" vertical="center" shrinkToFit="1"/>
      <protection/>
    </xf>
    <xf numFmtId="0" fontId="71" fillId="0" borderId="16" xfId="0" applyFont="1" applyFill="1" applyBorder="1" applyAlignment="1" applyProtection="1">
      <alignment horizontal="center" vertical="center" shrinkToFit="1"/>
      <protection/>
    </xf>
    <xf numFmtId="0" fontId="71" fillId="0" borderId="16" xfId="0" applyFont="1" applyFill="1" applyBorder="1" applyAlignment="1" applyProtection="1">
      <alignment horizontal="center" vertical="center" wrapText="1" shrinkToFit="1"/>
      <protection/>
    </xf>
    <xf numFmtId="0" fontId="63" fillId="0" borderId="16" xfId="0" applyFont="1" applyFill="1" applyBorder="1" applyAlignment="1" applyProtection="1">
      <alignment horizontal="center" vertical="center" shrinkToFit="1"/>
      <protection/>
    </xf>
    <xf numFmtId="0" fontId="72" fillId="0" borderId="16" xfId="0" applyFont="1" applyFill="1" applyBorder="1" applyAlignment="1" applyProtection="1">
      <alignment horizontal="center" vertical="center" wrapText="1" shrinkToFit="1"/>
      <protection/>
    </xf>
    <xf numFmtId="0" fontId="66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0" fillId="0" borderId="19" xfId="0" applyFont="1" applyFill="1" applyBorder="1" applyAlignment="1" applyProtection="1">
      <alignment horizontal="center" vertical="center"/>
      <protection locked="0"/>
    </xf>
    <xf numFmtId="0" fontId="70" fillId="0" borderId="20" xfId="0" applyFont="1" applyFill="1" applyBorder="1" applyAlignment="1" applyProtection="1">
      <alignment horizontal="center" vertical="center"/>
      <protection locked="0"/>
    </xf>
    <xf numFmtId="0" fontId="70" fillId="0" borderId="21" xfId="0" applyFont="1" applyFill="1" applyBorder="1" applyAlignment="1" applyProtection="1">
      <alignment horizontal="center" vertical="center"/>
      <protection/>
    </xf>
    <xf numFmtId="0" fontId="70" fillId="0" borderId="19" xfId="0" applyFont="1" applyFill="1" applyBorder="1" applyAlignment="1" applyProtection="1">
      <alignment horizontal="center" vertical="center"/>
      <protection/>
    </xf>
    <xf numFmtId="0" fontId="70" fillId="0" borderId="2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73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6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55" fillId="0" borderId="21" xfId="0" applyNumberFormat="1" applyFont="1" applyFill="1" applyBorder="1" applyAlignment="1">
      <alignment horizontal="center" vertical="center" shrinkToFit="1"/>
    </xf>
    <xf numFmtId="20" fontId="55" fillId="0" borderId="34" xfId="0" applyNumberFormat="1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6" fillId="0" borderId="24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6" fillId="0" borderId="3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49" fontId="55" fillId="0" borderId="32" xfId="0" applyNumberFormat="1" applyFont="1" applyFill="1" applyBorder="1" applyAlignment="1">
      <alignment horizontal="center" vertical="center" shrinkToFit="1"/>
    </xf>
    <xf numFmtId="0" fontId="66" fillId="0" borderId="25" xfId="0" applyFont="1" applyFill="1" applyBorder="1" applyAlignment="1">
      <alignment horizontal="center" vertical="center" shrinkToFit="1"/>
    </xf>
    <xf numFmtId="0" fontId="66" fillId="0" borderId="22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73" fillId="0" borderId="16" xfId="0" applyFont="1" applyFill="1" applyBorder="1" applyAlignment="1" applyProtection="1">
      <alignment horizontal="center" vertical="center" shrinkToFit="1"/>
      <protection/>
    </xf>
    <xf numFmtId="0" fontId="4" fillId="33" borderId="11" xfId="0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 shrinkToFit="1"/>
    </xf>
    <xf numFmtId="49" fontId="55" fillId="0" borderId="13" xfId="0" applyNumberFormat="1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vertical="center" shrinkToFit="1"/>
    </xf>
    <xf numFmtId="0" fontId="55" fillId="0" borderId="29" xfId="0" applyFont="1" applyFill="1" applyBorder="1" applyAlignment="1">
      <alignment vertical="center" shrinkToFit="1"/>
    </xf>
    <xf numFmtId="0" fontId="55" fillId="0" borderId="17" xfId="0" applyFont="1" applyFill="1" applyBorder="1" applyAlignment="1">
      <alignment vertical="center" shrinkToFit="1"/>
    </xf>
    <xf numFmtId="0" fontId="55" fillId="0" borderId="30" xfId="0" applyFont="1" applyFill="1" applyBorder="1" applyAlignment="1">
      <alignment vertical="center" shrinkToFit="1"/>
    </xf>
    <xf numFmtId="49" fontId="55" fillId="0" borderId="11" xfId="0" applyNumberFormat="1" applyFont="1" applyFill="1" applyBorder="1" applyAlignment="1">
      <alignment horizontal="center" vertical="center" shrinkToFit="1"/>
    </xf>
    <xf numFmtId="0" fontId="66" fillId="0" borderId="41" xfId="0" applyFont="1" applyFill="1" applyBorder="1" applyAlignment="1">
      <alignment horizontal="center" vertical="center" shrinkToFit="1"/>
    </xf>
    <xf numFmtId="49" fontId="55" fillId="0" borderId="42" xfId="0" applyNumberFormat="1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49" fontId="55" fillId="0" borderId="44" xfId="0" applyNumberFormat="1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49" fontId="55" fillId="0" borderId="35" xfId="0" applyNumberFormat="1" applyFont="1" applyFill="1" applyBorder="1" applyAlignment="1">
      <alignment horizontal="center" vertical="center" shrinkToFit="1"/>
    </xf>
    <xf numFmtId="49" fontId="55" fillId="0" borderId="15" xfId="0" applyNumberFormat="1" applyFont="1" applyFill="1" applyBorder="1" applyAlignment="1">
      <alignment horizontal="center" vertical="center" shrinkToFit="1"/>
    </xf>
    <xf numFmtId="49" fontId="55" fillId="0" borderId="36" xfId="0" applyNumberFormat="1" applyFont="1" applyFill="1" applyBorder="1" applyAlignment="1">
      <alignment horizontal="center" vertical="center" shrinkToFit="1"/>
    </xf>
    <xf numFmtId="0" fontId="66" fillId="0" borderId="26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 shrinkToFit="1"/>
    </xf>
    <xf numFmtId="20" fontId="55" fillId="0" borderId="0" xfId="0" applyNumberFormat="1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horizontal="left" vertical="center"/>
    </xf>
    <xf numFmtId="0" fontId="6" fillId="34" borderId="27" xfId="0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6" fillId="34" borderId="35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 shrinkToFit="1"/>
    </xf>
    <xf numFmtId="20" fontId="55" fillId="34" borderId="21" xfId="0" applyNumberFormat="1" applyFont="1" applyFill="1" applyBorder="1" applyAlignment="1">
      <alignment horizontal="center" vertical="center" shrinkToFit="1"/>
    </xf>
    <xf numFmtId="49" fontId="55" fillId="34" borderId="32" xfId="0" applyNumberFormat="1" applyFont="1" applyFill="1" applyBorder="1" applyAlignment="1">
      <alignment horizontal="center" vertical="center" shrinkToFit="1"/>
    </xf>
    <xf numFmtId="0" fontId="6" fillId="34" borderId="39" xfId="0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6" fillId="34" borderId="41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49" fontId="55" fillId="34" borderId="11" xfId="0" applyNumberFormat="1" applyFont="1" applyFill="1" applyBorder="1" applyAlignment="1">
      <alignment horizontal="center" vertical="center" shrinkToFit="1"/>
    </xf>
    <xf numFmtId="0" fontId="6" fillId="34" borderId="2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49" fontId="55" fillId="34" borderId="12" xfId="0" applyNumberFormat="1" applyFont="1" applyFill="1" applyBorder="1" applyAlignment="1">
      <alignment horizontal="center" vertical="center" shrinkToFit="1"/>
    </xf>
    <xf numFmtId="0" fontId="66" fillId="34" borderId="16" xfId="0" applyFont="1" applyFill="1" applyBorder="1" applyAlignment="1">
      <alignment horizontal="center" vertical="center" shrinkToFit="1"/>
    </xf>
    <xf numFmtId="0" fontId="66" fillId="34" borderId="19" xfId="0" applyFont="1" applyFill="1" applyBorder="1" applyAlignment="1">
      <alignment horizontal="center" vertical="center" shrinkToFit="1"/>
    </xf>
    <xf numFmtId="20" fontId="55" fillId="34" borderId="12" xfId="0" applyNumberFormat="1" applyFont="1" applyFill="1" applyBorder="1" applyAlignment="1">
      <alignment horizontal="center" vertical="center" shrinkToFit="1"/>
    </xf>
    <xf numFmtId="0" fontId="6" fillId="34" borderId="29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66" fillId="34" borderId="17" xfId="0" applyFont="1" applyFill="1" applyBorder="1" applyAlignment="1">
      <alignment horizontal="center" vertical="center" shrinkToFit="1"/>
    </xf>
    <xf numFmtId="0" fontId="66" fillId="34" borderId="30" xfId="0" applyFont="1" applyFill="1" applyBorder="1" applyAlignment="1">
      <alignment horizontal="center" vertical="center" shrinkToFit="1"/>
    </xf>
    <xf numFmtId="0" fontId="6" fillId="34" borderId="36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20" fontId="55" fillId="34" borderId="13" xfId="0" applyNumberFormat="1" applyFont="1" applyFill="1" applyBorder="1" applyAlignment="1">
      <alignment horizontal="center" vertical="center" shrinkToFit="1"/>
    </xf>
    <xf numFmtId="49" fontId="55" fillId="34" borderId="13" xfId="0" applyNumberFormat="1" applyFont="1" applyFill="1" applyBorder="1" applyAlignment="1">
      <alignment horizontal="center" vertical="center" shrinkToFit="1"/>
    </xf>
    <xf numFmtId="0" fontId="6" fillId="34" borderId="46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0" fontId="66" fillId="34" borderId="14" xfId="0" applyFont="1" applyFill="1" applyBorder="1" applyAlignment="1">
      <alignment horizontal="center" vertical="center" shrinkToFit="1"/>
    </xf>
    <xf numFmtId="0" fontId="66" fillId="34" borderId="15" xfId="0" applyFont="1" applyFill="1" applyBorder="1" applyAlignment="1">
      <alignment horizontal="center" vertical="center" shrinkToFit="1"/>
    </xf>
    <xf numFmtId="0" fontId="6" fillId="34" borderId="47" xfId="0" applyFont="1" applyFill="1" applyBorder="1" applyAlignment="1">
      <alignment horizontal="center" vertical="center" shrinkToFit="1"/>
    </xf>
    <xf numFmtId="0" fontId="66" fillId="34" borderId="48" xfId="0" applyFont="1" applyFill="1" applyBorder="1" applyAlignment="1">
      <alignment horizontal="center" vertical="center" shrinkToFit="1"/>
    </xf>
    <xf numFmtId="0" fontId="6" fillId="34" borderId="48" xfId="0" applyFont="1" applyFill="1" applyBorder="1" applyAlignment="1">
      <alignment horizontal="center" vertical="center" shrinkToFit="1"/>
    </xf>
    <xf numFmtId="0" fontId="66" fillId="34" borderId="49" xfId="0" applyFont="1" applyFill="1" applyBorder="1" applyAlignment="1">
      <alignment horizontal="center" vertical="center" shrinkToFit="1"/>
    </xf>
    <xf numFmtId="0" fontId="6" fillId="34" borderId="50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49" fontId="55" fillId="34" borderId="42" xfId="0" applyNumberFormat="1" applyFont="1" applyFill="1" applyBorder="1" applyAlignment="1">
      <alignment horizontal="center" vertical="center" shrinkToFit="1"/>
    </xf>
    <xf numFmtId="0" fontId="6" fillId="34" borderId="51" xfId="0" applyFont="1" applyFill="1" applyBorder="1" applyAlignment="1">
      <alignment horizontal="center" vertical="center" shrinkToFit="1"/>
    </xf>
    <xf numFmtId="0" fontId="66" fillId="34" borderId="40" xfId="0" applyFont="1" applyFill="1" applyBorder="1" applyAlignment="1">
      <alignment horizontal="center" vertical="center" shrinkToFit="1"/>
    </xf>
    <xf numFmtId="0" fontId="6" fillId="34" borderId="52" xfId="0" applyFont="1" applyFill="1" applyBorder="1" applyAlignment="1">
      <alignment horizontal="center" vertical="center" shrinkToFit="1"/>
    </xf>
    <xf numFmtId="0" fontId="66" fillId="34" borderId="53" xfId="0" applyFont="1" applyFill="1" applyBorder="1" applyAlignment="1">
      <alignment horizontal="center" vertical="center" shrinkToFit="1"/>
    </xf>
    <xf numFmtId="0" fontId="6" fillId="34" borderId="53" xfId="0" applyFont="1" applyFill="1" applyBorder="1" applyAlignment="1">
      <alignment horizontal="center" vertical="center" shrinkToFit="1"/>
    </xf>
    <xf numFmtId="0" fontId="66" fillId="34" borderId="54" xfId="0" applyFont="1" applyFill="1" applyBorder="1" applyAlignment="1">
      <alignment horizontal="center" vertical="center" shrinkToFit="1"/>
    </xf>
    <xf numFmtId="0" fontId="6" fillId="34" borderId="55" xfId="0" applyFont="1" applyFill="1" applyBorder="1" applyAlignment="1">
      <alignment horizontal="center" vertical="center" shrinkToFit="1"/>
    </xf>
    <xf numFmtId="0" fontId="6" fillId="34" borderId="37" xfId="0" applyFont="1" applyFill="1" applyBorder="1" applyAlignment="1">
      <alignment horizontal="center" vertical="center" shrinkToFit="1"/>
    </xf>
    <xf numFmtId="49" fontId="55" fillId="34" borderId="44" xfId="0" applyNumberFormat="1" applyFont="1" applyFill="1" applyBorder="1" applyAlignment="1">
      <alignment horizontal="center" vertical="center" shrinkToFit="1"/>
    </xf>
    <xf numFmtId="0" fontId="6" fillId="34" borderId="56" xfId="0" applyFont="1" applyFill="1" applyBorder="1" applyAlignment="1">
      <alignment horizontal="center" vertical="center" shrinkToFit="1"/>
    </xf>
    <xf numFmtId="0" fontId="66" fillId="34" borderId="37" xfId="0" applyFont="1" applyFill="1" applyBorder="1" applyAlignment="1">
      <alignment horizontal="center" vertical="center" shrinkToFit="1"/>
    </xf>
    <xf numFmtId="20" fontId="55" fillId="0" borderId="32" xfId="0" applyNumberFormat="1" applyFont="1" applyFill="1" applyBorder="1" applyAlignment="1">
      <alignment horizontal="center" vertical="center" shrinkToFit="1"/>
    </xf>
    <xf numFmtId="20" fontId="55" fillId="0" borderId="13" xfId="0" applyNumberFormat="1" applyFont="1" applyFill="1" applyBorder="1" applyAlignment="1">
      <alignment horizontal="center" vertical="center" shrinkToFit="1"/>
    </xf>
    <xf numFmtId="0" fontId="69" fillId="0" borderId="57" xfId="0" applyFont="1" applyFill="1" applyBorder="1" applyAlignment="1">
      <alignment horizontal="center" vertical="center"/>
    </xf>
    <xf numFmtId="0" fontId="69" fillId="0" borderId="58" xfId="0" applyFont="1" applyFill="1" applyBorder="1" applyAlignment="1">
      <alignment horizontal="center" vertical="center"/>
    </xf>
    <xf numFmtId="0" fontId="69" fillId="0" borderId="59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6" fillId="33" borderId="35" xfId="0" applyFont="1" applyFill="1" applyBorder="1" applyAlignment="1">
      <alignment horizontal="center" vertical="center"/>
    </xf>
    <xf numFmtId="0" fontId="66" fillId="33" borderId="31" xfId="0" applyFont="1" applyFill="1" applyBorder="1" applyAlignment="1">
      <alignment horizontal="center" vertical="center"/>
    </xf>
    <xf numFmtId="0" fontId="66" fillId="33" borderId="6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33" borderId="56" xfId="0" applyFont="1" applyFill="1" applyBorder="1" applyAlignment="1">
      <alignment horizontal="center" vertical="center"/>
    </xf>
    <xf numFmtId="0" fontId="66" fillId="33" borderId="53" xfId="0" applyFont="1" applyFill="1" applyBorder="1" applyAlignment="1">
      <alignment horizontal="center" vertical="center"/>
    </xf>
    <xf numFmtId="0" fontId="66" fillId="33" borderId="37" xfId="0" applyFont="1" applyFill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66" fillId="33" borderId="35" xfId="0" applyFont="1" applyFill="1" applyBorder="1" applyAlignment="1">
      <alignment horizontal="center" vertical="center" wrapText="1"/>
    </xf>
    <xf numFmtId="0" fontId="66" fillId="33" borderId="31" xfId="0" applyFont="1" applyFill="1" applyBorder="1" applyAlignment="1">
      <alignment horizontal="center" vertical="center" wrapText="1"/>
    </xf>
    <xf numFmtId="0" fontId="66" fillId="33" borderId="60" xfId="0" applyFont="1" applyFill="1" applyBorder="1" applyAlignment="1">
      <alignment horizontal="center" vertical="center" wrapText="1"/>
    </xf>
    <xf numFmtId="0" fontId="67" fillId="35" borderId="0" xfId="61" applyFont="1" applyFill="1" applyAlignment="1">
      <alignment horizontal="center" vertical="center" shrinkToFit="1"/>
      <protection/>
    </xf>
    <xf numFmtId="56" fontId="6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7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9" fillId="0" borderId="65" xfId="0" applyFont="1" applyBorder="1" applyAlignment="1">
      <alignment horizontal="center" vertical="center"/>
    </xf>
    <xf numFmtId="0" fontId="69" fillId="0" borderId="66" xfId="0" applyFont="1" applyBorder="1" applyAlignment="1">
      <alignment horizontal="center" vertical="center"/>
    </xf>
    <xf numFmtId="0" fontId="69" fillId="0" borderId="67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69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74" fillId="0" borderId="19" xfId="0" applyFont="1" applyFill="1" applyBorder="1" applyAlignment="1" applyProtection="1">
      <alignment horizontal="center" vertical="center"/>
      <protection/>
    </xf>
    <xf numFmtId="0" fontId="74" fillId="0" borderId="21" xfId="0" applyFont="1" applyFill="1" applyBorder="1" applyAlignment="1" applyProtection="1">
      <alignment horizontal="center" vertical="center"/>
      <protection/>
    </xf>
    <xf numFmtId="0" fontId="74" fillId="0" borderId="20" xfId="0" applyFont="1" applyFill="1" applyBorder="1" applyAlignment="1" applyProtection="1">
      <alignment horizontal="center" vertical="center"/>
      <protection/>
    </xf>
    <xf numFmtId="0" fontId="10" fillId="0" borderId="16" xfId="62" applyFont="1" applyFill="1" applyBorder="1" applyAlignment="1" applyProtection="1">
      <alignment horizontal="center" vertical="center" wrapText="1" shrinkToFit="1"/>
      <protection locked="0"/>
    </xf>
    <xf numFmtId="0" fontId="70" fillId="0" borderId="77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center" vertical="center"/>
      <protection/>
    </xf>
    <xf numFmtId="0" fontId="73" fillId="0" borderId="16" xfId="0" applyFont="1" applyFill="1" applyBorder="1" applyAlignment="1" applyProtection="1">
      <alignment horizontal="center" vertical="center" wrapText="1" shrinkToFit="1"/>
      <protection/>
    </xf>
    <xf numFmtId="0" fontId="73" fillId="0" borderId="16" xfId="0" applyFont="1" applyFill="1" applyBorder="1" applyAlignment="1" applyProtection="1">
      <alignment horizontal="center" vertical="center" shrinkToFit="1"/>
      <protection/>
    </xf>
    <xf numFmtId="0" fontId="10" fillId="33" borderId="16" xfId="62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73" fillId="0" borderId="19" xfId="0" applyFont="1" applyFill="1" applyBorder="1" applyAlignment="1" applyProtection="1">
      <alignment horizontal="center" vertical="center" wrapText="1" shrinkToFit="1"/>
      <protection/>
    </xf>
    <xf numFmtId="0" fontId="73" fillId="0" borderId="21" xfId="0" applyFont="1" applyFill="1" applyBorder="1" applyAlignment="1" applyProtection="1">
      <alignment horizontal="center" vertical="center" wrapText="1" shrinkToFit="1"/>
      <protection/>
    </xf>
    <xf numFmtId="0" fontId="73" fillId="0" borderId="20" xfId="0" applyFont="1" applyFill="1" applyBorder="1" applyAlignment="1" applyProtection="1">
      <alignment horizontal="center" vertical="center" wrapText="1" shrinkToFit="1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181" fontId="61" fillId="0" borderId="0" xfId="0" applyNumberFormat="1" applyFont="1" applyFill="1" applyAlignment="1" applyProtection="1">
      <alignment horizontal="center"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75" fillId="0" borderId="16" xfId="0" applyFont="1" applyFill="1" applyBorder="1" applyAlignment="1" applyProtection="1">
      <alignment horizontal="center" vertical="center" wrapText="1" shrinkToFit="1"/>
      <protection/>
    </xf>
    <xf numFmtId="0" fontId="75" fillId="0" borderId="19" xfId="0" applyFont="1" applyFill="1" applyBorder="1" applyAlignment="1" applyProtection="1">
      <alignment horizontal="center" vertical="center" wrapText="1" shrinkToFit="1"/>
      <protection/>
    </xf>
    <xf numFmtId="0" fontId="75" fillId="0" borderId="21" xfId="0" applyFont="1" applyFill="1" applyBorder="1" applyAlignment="1" applyProtection="1">
      <alignment horizontal="center" vertical="center" wrapText="1" shrinkToFit="1"/>
      <protection/>
    </xf>
    <xf numFmtId="0" fontId="75" fillId="0" borderId="20" xfId="0" applyFont="1" applyFill="1" applyBorder="1" applyAlignment="1" applyProtection="1">
      <alignment horizontal="center" vertical="center" wrapText="1" shrinkToFit="1"/>
      <protection/>
    </xf>
    <xf numFmtId="0" fontId="55" fillId="0" borderId="0" xfId="0" applyFont="1" applyFill="1" applyBorder="1" applyAlignment="1">
      <alignment vertical="center" shrinkToFit="1"/>
    </xf>
    <xf numFmtId="0" fontId="6" fillId="0" borderId="45" xfId="0" applyFont="1" applyFill="1" applyBorder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L25" sqref="L25:N25"/>
    </sheetView>
  </sheetViews>
  <sheetFormatPr defaultColWidth="9.140625" defaultRowHeight="15"/>
  <cols>
    <col min="1" max="18" width="6.28125" style="2" customWidth="1"/>
    <col min="19" max="25" width="6.57421875" style="2" customWidth="1"/>
    <col min="26" max="16384" width="9.00390625" style="2" customWidth="1"/>
  </cols>
  <sheetData>
    <row r="1" spans="1:15" s="1" customFormat="1" ht="26.25" customHeight="1">
      <c r="A1" s="209" t="s">
        <v>83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s="1" customFormat="1" ht="26.25" customHeight="1">
      <c r="A2" s="209" t="s">
        <v>84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s="16" customFormat="1" ht="26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3" ht="22.5" customHeight="1">
      <c r="A4" s="202" t="s">
        <v>21</v>
      </c>
      <c r="B4" s="202"/>
      <c r="C4" s="202"/>
      <c r="D4" s="212">
        <v>41938</v>
      </c>
      <c r="E4" s="212"/>
      <c r="F4" s="213" t="s">
        <v>92</v>
      </c>
      <c r="G4" s="201" t="s">
        <v>0</v>
      </c>
      <c r="H4" s="201"/>
      <c r="I4" s="201" t="s">
        <v>25</v>
      </c>
      <c r="J4" s="201"/>
      <c r="K4" s="201"/>
      <c r="L4" s="201"/>
      <c r="M4" s="201"/>
    </row>
    <row r="5" spans="1:13" ht="22.5" customHeight="1">
      <c r="A5" s="202"/>
      <c r="B5" s="202"/>
      <c r="C5" s="202"/>
      <c r="D5" s="212"/>
      <c r="E5" s="212"/>
      <c r="F5" s="213"/>
      <c r="G5" s="201"/>
      <c r="H5" s="201"/>
      <c r="I5" s="201"/>
      <c r="J5" s="201"/>
      <c r="K5" s="201"/>
      <c r="L5" s="201"/>
      <c r="M5" s="201"/>
    </row>
    <row r="6" spans="1:8" ht="22.5" customHeight="1">
      <c r="A6" s="13"/>
      <c r="B6" s="13"/>
      <c r="C6" s="32"/>
      <c r="D6" s="204"/>
      <c r="E6" s="205"/>
      <c r="F6" s="5"/>
      <c r="G6" s="198"/>
      <c r="H6" s="198"/>
    </row>
    <row r="7" spans="1:7" ht="22.5" customHeight="1">
      <c r="A7" s="211" t="s">
        <v>22</v>
      </c>
      <c r="B7" s="203"/>
      <c r="C7" s="203"/>
      <c r="D7" s="210">
        <v>41945</v>
      </c>
      <c r="E7" s="198"/>
      <c r="F7" s="82" t="s">
        <v>93</v>
      </c>
      <c r="G7" s="25"/>
    </row>
    <row r="8" ht="22.5" customHeight="1"/>
    <row r="9" spans="1:4" ht="22.5" customHeight="1">
      <c r="A9" s="203" t="s">
        <v>14</v>
      </c>
      <c r="B9" s="203"/>
      <c r="C9" s="203"/>
      <c r="D9" s="12" t="s">
        <v>94</v>
      </c>
    </row>
    <row r="10" ht="22.5" customHeight="1">
      <c r="D10" s="6" t="s">
        <v>88</v>
      </c>
    </row>
    <row r="11" ht="22.5" customHeight="1">
      <c r="D11" s="12"/>
    </row>
    <row r="12" ht="22.5" customHeight="1"/>
    <row r="13" spans="1:3" ht="22.5" customHeight="1" thickBot="1">
      <c r="A13" s="203" t="s">
        <v>15</v>
      </c>
      <c r="B13" s="203"/>
      <c r="C13" s="203"/>
    </row>
    <row r="14" spans="2:14" s="17" customFormat="1" ht="30" customHeight="1" thickBot="1">
      <c r="B14" s="18"/>
      <c r="C14" s="195" t="s">
        <v>2</v>
      </c>
      <c r="D14" s="196"/>
      <c r="E14" s="197"/>
      <c r="F14" s="199" t="s">
        <v>3</v>
      </c>
      <c r="G14" s="196"/>
      <c r="H14" s="200"/>
      <c r="I14" s="195" t="s">
        <v>4</v>
      </c>
      <c r="J14" s="196"/>
      <c r="K14" s="197"/>
      <c r="L14" s="192" t="s">
        <v>11</v>
      </c>
      <c r="M14" s="193"/>
      <c r="N14" s="194"/>
    </row>
    <row r="15" spans="2:14" ht="37.5" customHeight="1">
      <c r="B15" s="84">
        <v>1</v>
      </c>
      <c r="C15" s="206" t="s">
        <v>95</v>
      </c>
      <c r="D15" s="207"/>
      <c r="E15" s="208"/>
      <c r="F15" s="164" t="s">
        <v>98</v>
      </c>
      <c r="G15" s="165"/>
      <c r="H15" s="166"/>
      <c r="I15" s="164" t="s">
        <v>101</v>
      </c>
      <c r="J15" s="165"/>
      <c r="K15" s="166"/>
      <c r="L15" s="164" t="s">
        <v>104</v>
      </c>
      <c r="M15" s="165"/>
      <c r="N15" s="166"/>
    </row>
    <row r="16" spans="2:14" ht="37.5" customHeight="1">
      <c r="B16" s="20">
        <v>2</v>
      </c>
      <c r="C16" s="174" t="s">
        <v>96</v>
      </c>
      <c r="D16" s="175"/>
      <c r="E16" s="176"/>
      <c r="F16" s="178" t="s">
        <v>99</v>
      </c>
      <c r="G16" s="175"/>
      <c r="H16" s="179"/>
      <c r="I16" s="174" t="s">
        <v>102</v>
      </c>
      <c r="J16" s="175"/>
      <c r="K16" s="176"/>
      <c r="L16" s="178" t="s">
        <v>105</v>
      </c>
      <c r="M16" s="175"/>
      <c r="N16" s="179"/>
    </row>
    <row r="17" spans="2:14" ht="37.5" customHeight="1" thickBot="1">
      <c r="B17" s="21">
        <v>3</v>
      </c>
      <c r="C17" s="186" t="s">
        <v>97</v>
      </c>
      <c r="D17" s="187"/>
      <c r="E17" s="188"/>
      <c r="F17" s="186" t="s">
        <v>100</v>
      </c>
      <c r="G17" s="187"/>
      <c r="H17" s="188"/>
      <c r="I17" s="186" t="s">
        <v>103</v>
      </c>
      <c r="J17" s="187"/>
      <c r="K17" s="188"/>
      <c r="L17" s="186" t="s">
        <v>106</v>
      </c>
      <c r="M17" s="187"/>
      <c r="N17" s="188"/>
    </row>
    <row r="18" ht="22.5" customHeight="1" thickBot="1"/>
    <row r="19" spans="2:14" s="23" customFormat="1" ht="30" customHeight="1" thickBot="1">
      <c r="B19" s="24"/>
      <c r="C19" s="183" t="s">
        <v>17</v>
      </c>
      <c r="D19" s="184"/>
      <c r="E19" s="185"/>
      <c r="F19" s="190" t="s">
        <v>16</v>
      </c>
      <c r="G19" s="184"/>
      <c r="H19" s="191"/>
      <c r="I19" s="190" t="s">
        <v>64</v>
      </c>
      <c r="J19" s="184"/>
      <c r="K19" s="191"/>
      <c r="L19" s="190" t="s">
        <v>65</v>
      </c>
      <c r="M19" s="184"/>
      <c r="N19" s="191"/>
    </row>
    <row r="20" spans="2:14" ht="37.5" customHeight="1">
      <c r="B20" s="84">
        <v>1</v>
      </c>
      <c r="C20" s="164" t="s">
        <v>108</v>
      </c>
      <c r="D20" s="165"/>
      <c r="E20" s="166"/>
      <c r="F20" s="164" t="s">
        <v>111</v>
      </c>
      <c r="G20" s="165"/>
      <c r="H20" s="166"/>
      <c r="I20" s="164" t="s">
        <v>114</v>
      </c>
      <c r="J20" s="165"/>
      <c r="K20" s="166"/>
      <c r="L20" s="164" t="s">
        <v>117</v>
      </c>
      <c r="M20" s="165"/>
      <c r="N20" s="166"/>
    </row>
    <row r="21" spans="2:14" ht="37.5" customHeight="1">
      <c r="B21" s="20">
        <v>2</v>
      </c>
      <c r="C21" s="174" t="s">
        <v>109</v>
      </c>
      <c r="D21" s="175"/>
      <c r="E21" s="176"/>
      <c r="F21" s="178" t="s">
        <v>112</v>
      </c>
      <c r="G21" s="175"/>
      <c r="H21" s="179"/>
      <c r="I21" s="174" t="s">
        <v>115</v>
      </c>
      <c r="J21" s="175"/>
      <c r="K21" s="176"/>
      <c r="L21" s="178" t="s">
        <v>118</v>
      </c>
      <c r="M21" s="175"/>
      <c r="N21" s="179"/>
    </row>
    <row r="22" spans="2:14" ht="37.5" customHeight="1" thickBot="1">
      <c r="B22" s="21">
        <v>3</v>
      </c>
      <c r="C22" s="168" t="s">
        <v>110</v>
      </c>
      <c r="D22" s="169"/>
      <c r="E22" s="170"/>
      <c r="F22" s="171" t="s">
        <v>113</v>
      </c>
      <c r="G22" s="169"/>
      <c r="H22" s="172"/>
      <c r="I22" s="168" t="s">
        <v>116</v>
      </c>
      <c r="J22" s="169"/>
      <c r="K22" s="170"/>
      <c r="L22" s="171" t="s">
        <v>119</v>
      </c>
      <c r="M22" s="169"/>
      <c r="N22" s="172"/>
    </row>
    <row r="23" ht="22.5" customHeight="1" thickBot="1"/>
    <row r="24" spans="2:14" s="23" customFormat="1" ht="30" customHeight="1" thickBot="1">
      <c r="B24" s="24"/>
      <c r="C24" s="183" t="s">
        <v>66</v>
      </c>
      <c r="D24" s="184"/>
      <c r="E24" s="185"/>
      <c r="F24" s="160" t="s">
        <v>67</v>
      </c>
      <c r="G24" s="161"/>
      <c r="H24" s="162"/>
      <c r="I24" s="163"/>
      <c r="J24" s="163"/>
      <c r="K24" s="163"/>
      <c r="L24" s="163"/>
      <c r="M24" s="163"/>
      <c r="N24" s="163"/>
    </row>
    <row r="25" spans="2:14" ht="37.5" customHeight="1" thickBot="1">
      <c r="B25" s="84">
        <v>1</v>
      </c>
      <c r="C25" s="164" t="s">
        <v>120</v>
      </c>
      <c r="D25" s="165"/>
      <c r="E25" s="165"/>
      <c r="F25" s="180" t="s">
        <v>107</v>
      </c>
      <c r="G25" s="181"/>
      <c r="H25" s="182"/>
      <c r="I25" s="173"/>
      <c r="J25" s="173"/>
      <c r="K25" s="173"/>
      <c r="L25" s="173"/>
      <c r="M25" s="173"/>
      <c r="N25" s="173"/>
    </row>
    <row r="26" spans="2:14" ht="37.5" customHeight="1">
      <c r="B26" s="20">
        <v>2</v>
      </c>
      <c r="C26" s="174" t="s">
        <v>121</v>
      </c>
      <c r="D26" s="175"/>
      <c r="E26" s="176"/>
      <c r="F26" s="189"/>
      <c r="G26" s="167"/>
      <c r="H26" s="167"/>
      <c r="I26" s="167"/>
      <c r="J26" s="167"/>
      <c r="K26" s="167"/>
      <c r="L26" s="167"/>
      <c r="M26" s="167"/>
      <c r="N26" s="167"/>
    </row>
    <row r="27" spans="2:14" ht="37.5" customHeight="1" thickBot="1">
      <c r="B27" s="21">
        <v>3</v>
      </c>
      <c r="C27" s="168" t="s">
        <v>122</v>
      </c>
      <c r="D27" s="169"/>
      <c r="E27" s="170"/>
      <c r="F27" s="189"/>
      <c r="G27" s="167"/>
      <c r="H27" s="167"/>
      <c r="I27" s="167"/>
      <c r="J27" s="167"/>
      <c r="K27" s="167"/>
      <c r="L27" s="167"/>
      <c r="M27" s="167"/>
      <c r="N27" s="167"/>
    </row>
    <row r="28" ht="22.5" customHeight="1"/>
    <row r="29" spans="1:10" ht="22.5" customHeight="1">
      <c r="A29" s="177" t="s">
        <v>123</v>
      </c>
      <c r="B29" s="177"/>
      <c r="C29" s="177"/>
      <c r="E29" s="14"/>
      <c r="F29" s="14"/>
      <c r="G29" s="14"/>
      <c r="H29" s="14"/>
      <c r="I29" s="14"/>
      <c r="J29" s="14"/>
    </row>
    <row r="30" spans="1:6" ht="22.5" customHeight="1">
      <c r="A30" s="10"/>
      <c r="B30" s="14" t="s">
        <v>89</v>
      </c>
      <c r="C30" s="11"/>
      <c r="D30" s="11"/>
      <c r="E30" s="11"/>
      <c r="F30" s="11"/>
    </row>
    <row r="31" spans="1:6" ht="22.5" customHeight="1">
      <c r="A31" s="8"/>
      <c r="B31" s="11" t="s">
        <v>91</v>
      </c>
      <c r="C31" s="11"/>
      <c r="D31" s="11"/>
      <c r="E31" s="11"/>
      <c r="F31" s="11"/>
    </row>
    <row r="32" ht="22.5" customHeight="1"/>
    <row r="34" spans="2:4" ht="13.5">
      <c r="B34" s="9"/>
      <c r="C34" s="9"/>
      <c r="D34" s="9"/>
    </row>
    <row r="35" ht="13.5">
      <c r="A35" s="7"/>
    </row>
    <row r="36" ht="17.25">
      <c r="A36" s="3"/>
    </row>
    <row r="38" ht="14.25">
      <c r="A38" s="4"/>
    </row>
    <row r="39" ht="14.25">
      <c r="A39" s="4"/>
    </row>
    <row r="40" ht="14.25">
      <c r="A40" s="4"/>
    </row>
  </sheetData>
  <sheetProtection/>
  <mergeCells count="62">
    <mergeCell ref="I4:M5"/>
    <mergeCell ref="F15:H15"/>
    <mergeCell ref="L16:N16"/>
    <mergeCell ref="A1:O1"/>
    <mergeCell ref="D7:E7"/>
    <mergeCell ref="A7:C7"/>
    <mergeCell ref="I15:K15"/>
    <mergeCell ref="A2:O2"/>
    <mergeCell ref="D4:E5"/>
    <mergeCell ref="F4:F5"/>
    <mergeCell ref="G4:H5"/>
    <mergeCell ref="A4:C5"/>
    <mergeCell ref="A13:C13"/>
    <mergeCell ref="A9:C9"/>
    <mergeCell ref="D6:E6"/>
    <mergeCell ref="C15:E15"/>
    <mergeCell ref="C17:E17"/>
    <mergeCell ref="I19:K19"/>
    <mergeCell ref="F17:H17"/>
    <mergeCell ref="G6:H6"/>
    <mergeCell ref="F14:H14"/>
    <mergeCell ref="I17:K17"/>
    <mergeCell ref="F16:H16"/>
    <mergeCell ref="C19:E19"/>
    <mergeCell ref="L14:N14"/>
    <mergeCell ref="C16:E16"/>
    <mergeCell ref="I14:K14"/>
    <mergeCell ref="I22:K22"/>
    <mergeCell ref="F20:H20"/>
    <mergeCell ref="L19:N19"/>
    <mergeCell ref="I16:K16"/>
    <mergeCell ref="C14:E14"/>
    <mergeCell ref="I20:K20"/>
    <mergeCell ref="L15:N15"/>
    <mergeCell ref="L17:N17"/>
    <mergeCell ref="F27:H27"/>
    <mergeCell ref="C20:E20"/>
    <mergeCell ref="F19:H19"/>
    <mergeCell ref="F26:H26"/>
    <mergeCell ref="I21:K21"/>
    <mergeCell ref="L21:N21"/>
    <mergeCell ref="L22:N22"/>
    <mergeCell ref="I25:K25"/>
    <mergeCell ref="I26:K26"/>
    <mergeCell ref="A29:C29"/>
    <mergeCell ref="F21:H21"/>
    <mergeCell ref="C21:E21"/>
    <mergeCell ref="L27:N27"/>
    <mergeCell ref="L24:N24"/>
    <mergeCell ref="C27:E27"/>
    <mergeCell ref="I27:K27"/>
    <mergeCell ref="C25:E25"/>
    <mergeCell ref="F25:H25"/>
    <mergeCell ref="C24:E24"/>
    <mergeCell ref="F24:H24"/>
    <mergeCell ref="I24:K24"/>
    <mergeCell ref="L20:N20"/>
    <mergeCell ref="L26:N26"/>
    <mergeCell ref="C22:E22"/>
    <mergeCell ref="F22:H22"/>
    <mergeCell ref="L25:N25"/>
    <mergeCell ref="C26:E26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2">
      <selection activeCell="K22" sqref="K22"/>
    </sheetView>
  </sheetViews>
  <sheetFormatPr defaultColWidth="9.140625" defaultRowHeight="15"/>
  <cols>
    <col min="1" max="18" width="6.28125" style="2" customWidth="1"/>
    <col min="19" max="25" width="6.57421875" style="2" customWidth="1"/>
    <col min="26" max="16384" width="9.00390625" style="2" customWidth="1"/>
  </cols>
  <sheetData>
    <row r="1" spans="1:15" s="1" customFormat="1" ht="26.25" customHeight="1">
      <c r="A1" s="209" t="s">
        <v>83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s="1" customFormat="1" ht="26.25" customHeight="1">
      <c r="A2" s="209" t="s">
        <v>84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s="16" customFormat="1" ht="26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3" ht="22.5" customHeight="1">
      <c r="A4" s="202" t="s">
        <v>21</v>
      </c>
      <c r="B4" s="202"/>
      <c r="C4" s="202"/>
      <c r="D4" s="212">
        <v>41945</v>
      </c>
      <c r="E4" s="212"/>
      <c r="F4" s="14"/>
      <c r="G4" s="201" t="s">
        <v>1</v>
      </c>
      <c r="H4" s="201"/>
      <c r="I4" s="201" t="s">
        <v>25</v>
      </c>
      <c r="J4" s="201"/>
      <c r="K4" s="201"/>
      <c r="L4" s="201"/>
      <c r="M4" s="201"/>
    </row>
    <row r="5" spans="1:13" ht="22.5" customHeight="1">
      <c r="A5" s="202"/>
      <c r="B5" s="202"/>
      <c r="C5" s="202"/>
      <c r="D5" s="212">
        <v>41946</v>
      </c>
      <c r="E5" s="212"/>
      <c r="F5" s="14"/>
      <c r="G5" s="201"/>
      <c r="H5" s="201"/>
      <c r="I5" s="201"/>
      <c r="J5" s="201"/>
      <c r="K5" s="201"/>
      <c r="L5" s="201"/>
      <c r="M5" s="201"/>
    </row>
    <row r="6" spans="1:13" ht="22.5" customHeight="1">
      <c r="A6" s="202"/>
      <c r="B6" s="202"/>
      <c r="C6" s="202"/>
      <c r="D6" s="212" t="s">
        <v>86</v>
      </c>
      <c r="E6" s="212"/>
      <c r="F6" s="14"/>
      <c r="G6" s="201"/>
      <c r="H6" s="201"/>
      <c r="I6" s="201" t="s">
        <v>87</v>
      </c>
      <c r="J6" s="201"/>
      <c r="K6" s="201"/>
      <c r="L6" s="201"/>
      <c r="M6" s="201"/>
    </row>
    <row r="7" spans="1:8" ht="22.5" customHeight="1">
      <c r="A7" s="13"/>
      <c r="B7" s="13"/>
      <c r="C7" s="205"/>
      <c r="D7" s="205"/>
      <c r="F7" s="5"/>
      <c r="H7" s="12"/>
    </row>
    <row r="8" spans="1:7" ht="22.5" customHeight="1">
      <c r="A8" s="211" t="s">
        <v>22</v>
      </c>
      <c r="B8" s="203"/>
      <c r="C8" s="203"/>
      <c r="D8" s="204">
        <v>41966</v>
      </c>
      <c r="E8" s="204"/>
      <c r="F8" s="31"/>
      <c r="G8" s="25"/>
    </row>
    <row r="9" ht="22.5" customHeight="1"/>
    <row r="10" spans="1:4" ht="22.5" customHeight="1">
      <c r="A10" s="211" t="s">
        <v>24</v>
      </c>
      <c r="B10" s="203"/>
      <c r="C10" s="203"/>
      <c r="D10" s="12" t="s">
        <v>90</v>
      </c>
    </row>
    <row r="11" ht="22.5" customHeight="1">
      <c r="D11" s="12"/>
    </row>
    <row r="12" spans="1:3" ht="22.5" customHeight="1" thickBot="1">
      <c r="A12" s="211" t="s">
        <v>23</v>
      </c>
      <c r="B12" s="203"/>
      <c r="C12" s="203"/>
    </row>
    <row r="13" spans="1:15" s="23" customFormat="1" ht="30" customHeight="1" thickBot="1">
      <c r="A13" s="218"/>
      <c r="B13" s="219"/>
      <c r="C13" s="220"/>
      <c r="D13" s="218" t="s">
        <v>2</v>
      </c>
      <c r="E13" s="219"/>
      <c r="F13" s="219"/>
      <c r="G13" s="219"/>
      <c r="H13" s="219"/>
      <c r="I13" s="220"/>
      <c r="J13" s="218" t="s">
        <v>3</v>
      </c>
      <c r="K13" s="219"/>
      <c r="L13" s="219"/>
      <c r="M13" s="219"/>
      <c r="N13" s="219"/>
      <c r="O13" s="220"/>
    </row>
    <row r="14" spans="1:15" ht="30" customHeight="1">
      <c r="A14" s="221" t="s">
        <v>27</v>
      </c>
      <c r="B14" s="222"/>
      <c r="C14" s="19">
        <v>1</v>
      </c>
      <c r="D14" s="189" t="s">
        <v>124</v>
      </c>
      <c r="E14" s="167"/>
      <c r="F14" s="167"/>
      <c r="G14" s="167"/>
      <c r="H14" s="167"/>
      <c r="I14" s="230"/>
      <c r="J14" s="231" t="s">
        <v>125</v>
      </c>
      <c r="K14" s="232"/>
      <c r="L14" s="232"/>
      <c r="M14" s="232"/>
      <c r="N14" s="232"/>
      <c r="O14" s="233"/>
    </row>
    <row r="15" spans="1:15" ht="30" customHeight="1">
      <c r="A15" s="228" t="s">
        <v>27</v>
      </c>
      <c r="B15" s="229"/>
      <c r="C15" s="20">
        <v>2</v>
      </c>
      <c r="D15" s="225" t="s">
        <v>126</v>
      </c>
      <c r="E15" s="226"/>
      <c r="F15" s="226"/>
      <c r="G15" s="226"/>
      <c r="H15" s="226"/>
      <c r="I15" s="227"/>
      <c r="J15" s="225" t="s">
        <v>127</v>
      </c>
      <c r="K15" s="226"/>
      <c r="L15" s="226"/>
      <c r="M15" s="226"/>
      <c r="N15" s="226"/>
      <c r="O15" s="227"/>
    </row>
    <row r="16" spans="1:15" ht="30" customHeight="1">
      <c r="A16" s="228" t="s">
        <v>28</v>
      </c>
      <c r="B16" s="229"/>
      <c r="C16" s="20">
        <v>3</v>
      </c>
      <c r="D16" s="225" t="s">
        <v>128</v>
      </c>
      <c r="E16" s="226"/>
      <c r="F16" s="226"/>
      <c r="G16" s="226"/>
      <c r="H16" s="226"/>
      <c r="I16" s="227"/>
      <c r="J16" s="225" t="s">
        <v>129</v>
      </c>
      <c r="K16" s="226"/>
      <c r="L16" s="226"/>
      <c r="M16" s="226"/>
      <c r="N16" s="226"/>
      <c r="O16" s="227"/>
    </row>
    <row r="17" spans="1:15" ht="30" customHeight="1">
      <c r="A17" s="228" t="s">
        <v>85</v>
      </c>
      <c r="B17" s="229"/>
      <c r="C17" s="101">
        <v>4</v>
      </c>
      <c r="D17" s="225" t="s">
        <v>130</v>
      </c>
      <c r="E17" s="226"/>
      <c r="F17" s="226"/>
      <c r="G17" s="226"/>
      <c r="H17" s="226"/>
      <c r="I17" s="227"/>
      <c r="J17" s="225" t="s">
        <v>131</v>
      </c>
      <c r="K17" s="226"/>
      <c r="L17" s="226"/>
      <c r="M17" s="226"/>
      <c r="N17" s="226"/>
      <c r="O17" s="227"/>
    </row>
    <row r="18" spans="1:15" ht="30" customHeight="1" thickBot="1">
      <c r="A18" s="223" t="s">
        <v>28</v>
      </c>
      <c r="B18" s="224"/>
      <c r="C18" s="22">
        <v>5</v>
      </c>
      <c r="D18" s="186" t="s">
        <v>132</v>
      </c>
      <c r="E18" s="187"/>
      <c r="F18" s="187"/>
      <c r="G18" s="187"/>
      <c r="H18" s="187"/>
      <c r="I18" s="188"/>
      <c r="J18" s="186" t="s">
        <v>133</v>
      </c>
      <c r="K18" s="187"/>
      <c r="L18" s="187"/>
      <c r="M18" s="187"/>
      <c r="N18" s="187"/>
      <c r="O18" s="188"/>
    </row>
    <row r="19" ht="22.5" customHeight="1"/>
    <row r="20" spans="4:10" ht="22.5" customHeight="1">
      <c r="D20" s="217" t="s">
        <v>134</v>
      </c>
      <c r="E20" s="217"/>
      <c r="F20" s="217"/>
      <c r="G20" s="213" t="s">
        <v>135</v>
      </c>
      <c r="H20" s="213"/>
      <c r="I20" s="213"/>
      <c r="J20" s="14"/>
    </row>
    <row r="21" spans="4:9" ht="21.75" customHeight="1">
      <c r="D21" s="214" t="str">
        <f>J14</f>
        <v>VALOR FC</v>
      </c>
      <c r="E21" s="214"/>
      <c r="F21" s="214"/>
      <c r="G21" s="214">
        <v>617.17</v>
      </c>
      <c r="H21" s="214"/>
      <c r="I21" s="214"/>
    </row>
    <row r="22" spans="4:9" ht="21.75" customHeight="1">
      <c r="D22" s="214" t="str">
        <f>D15</f>
        <v>清水クラブSS</v>
      </c>
      <c r="E22" s="214"/>
      <c r="F22" s="214"/>
      <c r="G22" s="214">
        <v>610.11</v>
      </c>
      <c r="H22" s="214"/>
      <c r="I22" s="214"/>
    </row>
    <row r="23" spans="4:9" ht="21.75" customHeight="1">
      <c r="D23" s="214" t="str">
        <f>J15</f>
        <v>不二見SSS</v>
      </c>
      <c r="E23" s="214"/>
      <c r="F23" s="214"/>
      <c r="G23" s="214">
        <v>609.09</v>
      </c>
      <c r="H23" s="214"/>
      <c r="I23" s="214"/>
    </row>
    <row r="24" spans="4:13" ht="21.75" customHeight="1">
      <c r="D24" s="214" t="str">
        <f>D16</f>
        <v>三保FC</v>
      </c>
      <c r="E24" s="214"/>
      <c r="F24" s="214"/>
      <c r="G24" s="214">
        <v>606.07</v>
      </c>
      <c r="H24" s="214"/>
      <c r="I24" s="214"/>
      <c r="J24" s="215" t="s">
        <v>136</v>
      </c>
      <c r="K24" s="215"/>
      <c r="L24" s="215"/>
      <c r="M24" s="215"/>
    </row>
    <row r="25" spans="4:13" ht="21.75" customHeight="1">
      <c r="D25" s="214" t="str">
        <f>J16</f>
        <v>袖師SSS</v>
      </c>
      <c r="E25" s="214"/>
      <c r="F25" s="214"/>
      <c r="G25" s="214">
        <v>606.07</v>
      </c>
      <c r="H25" s="214"/>
      <c r="I25" s="214"/>
      <c r="J25" s="215"/>
      <c r="K25" s="215"/>
      <c r="L25" s="215"/>
      <c r="M25" s="215"/>
    </row>
    <row r="26" spans="4:9" ht="21.75" customHeight="1">
      <c r="D26" s="214" t="str">
        <f>D17</f>
        <v>清水北SSS</v>
      </c>
      <c r="E26" s="214"/>
      <c r="F26" s="214"/>
      <c r="G26" s="214">
        <v>605.05</v>
      </c>
      <c r="H26" s="214"/>
      <c r="I26" s="214"/>
    </row>
    <row r="27" spans="4:9" ht="21.75" customHeight="1">
      <c r="D27" s="214" t="str">
        <f>J17</f>
        <v>岡小SSS</v>
      </c>
      <c r="E27" s="214"/>
      <c r="F27" s="214"/>
      <c r="G27" s="214">
        <v>604.05</v>
      </c>
      <c r="H27" s="214"/>
      <c r="I27" s="214"/>
    </row>
    <row r="28" spans="4:9" ht="21.75" customHeight="1">
      <c r="D28" s="214" t="str">
        <f>D18</f>
        <v>由比SSS</v>
      </c>
      <c r="E28" s="214"/>
      <c r="F28" s="214"/>
      <c r="G28" s="214">
        <v>406.06</v>
      </c>
      <c r="H28" s="214"/>
      <c r="I28" s="214"/>
    </row>
    <row r="29" spans="4:9" ht="21.75" customHeight="1">
      <c r="D29" s="214" t="str">
        <f>J18</f>
        <v>庵原SC SS</v>
      </c>
      <c r="E29" s="214"/>
      <c r="F29" s="214"/>
      <c r="G29" s="214">
        <v>404.05</v>
      </c>
      <c r="H29" s="214"/>
      <c r="I29" s="214"/>
    </row>
    <row r="30" spans="4:6" ht="21.75" customHeight="1">
      <c r="D30" s="216"/>
      <c r="E30" s="216"/>
      <c r="F30" s="216"/>
    </row>
    <row r="31" spans="4:6" ht="21.75" customHeight="1">
      <c r="D31" s="216"/>
      <c r="E31" s="216"/>
      <c r="F31" s="216"/>
    </row>
    <row r="32" ht="21.75" customHeight="1"/>
    <row r="33" ht="21.75" customHeight="1"/>
    <row r="34" ht="21.75" customHeight="1"/>
    <row r="35" ht="21.75" customHeight="1"/>
    <row r="36" ht="21.75" customHeight="1"/>
  </sheetData>
  <sheetProtection/>
  <mergeCells count="55">
    <mergeCell ref="D18:I18"/>
    <mergeCell ref="J14:O14"/>
    <mergeCell ref="J15:O15"/>
    <mergeCell ref="J16:O16"/>
    <mergeCell ref="J17:O17"/>
    <mergeCell ref="J18:O18"/>
    <mergeCell ref="A4:C6"/>
    <mergeCell ref="D6:E6"/>
    <mergeCell ref="G4:H6"/>
    <mergeCell ref="I6:M6"/>
    <mergeCell ref="D13:I13"/>
    <mergeCell ref="J13:O13"/>
    <mergeCell ref="D5:E5"/>
    <mergeCell ref="I4:M5"/>
    <mergeCell ref="C7:D7"/>
    <mergeCell ref="A8:C8"/>
    <mergeCell ref="A12:C12"/>
    <mergeCell ref="A15:B15"/>
    <mergeCell ref="A17:B17"/>
    <mergeCell ref="D14:I14"/>
    <mergeCell ref="D16:I16"/>
    <mergeCell ref="D17:I17"/>
    <mergeCell ref="A16:B16"/>
    <mergeCell ref="A1:O1"/>
    <mergeCell ref="A2:O2"/>
    <mergeCell ref="D8:E8"/>
    <mergeCell ref="D20:F20"/>
    <mergeCell ref="A13:C13"/>
    <mergeCell ref="A14:B14"/>
    <mergeCell ref="A18:B18"/>
    <mergeCell ref="D15:I15"/>
    <mergeCell ref="D4:E4"/>
    <mergeCell ref="A10:C1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20:I20"/>
    <mergeCell ref="J24:M2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78" zoomScaleNormal="78" zoomScalePageLayoutView="0" workbookViewId="0" topLeftCell="A64">
      <selection activeCell="G94" sqref="G94"/>
    </sheetView>
  </sheetViews>
  <sheetFormatPr defaultColWidth="9.140625" defaultRowHeight="15"/>
  <cols>
    <col min="1" max="1" width="4.57421875" style="63" customWidth="1"/>
    <col min="2" max="2" width="4.28125" style="63" customWidth="1"/>
    <col min="3" max="3" width="12.421875" style="63" customWidth="1"/>
    <col min="4" max="4" width="3.7109375" style="63" customWidth="1"/>
    <col min="5" max="5" width="5.421875" style="63" customWidth="1"/>
    <col min="6" max="6" width="3.8515625" style="63" customWidth="1"/>
    <col min="7" max="7" width="12.421875" style="63" customWidth="1"/>
    <col min="8" max="9" width="11.28125" style="63" customWidth="1"/>
    <col min="10" max="10" width="7.8515625" style="63" customWidth="1"/>
    <col min="11" max="11" width="4.28125" style="63" customWidth="1"/>
    <col min="12" max="12" width="12.421875" style="63" customWidth="1"/>
    <col min="13" max="13" width="3.7109375" style="63" customWidth="1"/>
    <col min="14" max="14" width="5.421875" style="63" customWidth="1"/>
    <col min="15" max="15" width="3.7109375" style="63" customWidth="1"/>
    <col min="16" max="16" width="12.421875" style="63" customWidth="1"/>
    <col min="17" max="18" width="11.28125" style="63" customWidth="1"/>
    <col min="19" max="16384" width="9.00390625" style="63" customWidth="1"/>
  </cols>
  <sheetData>
    <row r="1" spans="1:18" ht="26.25" customHeight="1">
      <c r="A1" s="258" t="s">
        <v>154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ht="18.75" customHeight="1" thickBot="1"/>
    <row r="3" spans="1:18" ht="18.75" customHeight="1" thickBot="1">
      <c r="A3" s="253"/>
      <c r="B3" s="249" t="s">
        <v>68</v>
      </c>
      <c r="C3" s="250"/>
      <c r="D3" s="250"/>
      <c r="E3" s="250"/>
      <c r="F3" s="250"/>
      <c r="G3" s="250"/>
      <c r="H3" s="251"/>
      <c r="I3" s="252"/>
      <c r="J3" s="242" t="s">
        <v>19</v>
      </c>
      <c r="K3" s="249" t="s">
        <v>69</v>
      </c>
      <c r="L3" s="250"/>
      <c r="M3" s="250"/>
      <c r="N3" s="250"/>
      <c r="O3" s="250"/>
      <c r="P3" s="250"/>
      <c r="Q3" s="251"/>
      <c r="R3" s="252"/>
    </row>
    <row r="4" spans="1:18" ht="18.75" customHeight="1">
      <c r="A4" s="254"/>
      <c r="B4" s="234" t="s">
        <v>26</v>
      </c>
      <c r="C4" s="236" t="s">
        <v>18</v>
      </c>
      <c r="D4" s="237"/>
      <c r="E4" s="238"/>
      <c r="F4" s="238"/>
      <c r="G4" s="239"/>
      <c r="H4" s="240" t="s">
        <v>10</v>
      </c>
      <c r="I4" s="241"/>
      <c r="J4" s="243"/>
      <c r="K4" s="234" t="s">
        <v>49</v>
      </c>
      <c r="L4" s="236" t="s">
        <v>18</v>
      </c>
      <c r="M4" s="237"/>
      <c r="N4" s="238"/>
      <c r="O4" s="238"/>
      <c r="P4" s="239"/>
      <c r="Q4" s="240" t="s">
        <v>10</v>
      </c>
      <c r="R4" s="241"/>
    </row>
    <row r="5" spans="1:18" ht="18.75" customHeight="1" thickBot="1">
      <c r="A5" s="235"/>
      <c r="B5" s="235"/>
      <c r="C5" s="58" t="s">
        <v>62</v>
      </c>
      <c r="D5" s="66" t="s">
        <v>13</v>
      </c>
      <c r="E5" s="29"/>
      <c r="F5" s="66" t="s">
        <v>13</v>
      </c>
      <c r="G5" s="59" t="s">
        <v>63</v>
      </c>
      <c r="H5" s="58" t="s">
        <v>43</v>
      </c>
      <c r="I5" s="30" t="s">
        <v>42</v>
      </c>
      <c r="J5" s="244"/>
      <c r="K5" s="235"/>
      <c r="L5" s="58" t="s">
        <v>62</v>
      </c>
      <c r="M5" s="66" t="s">
        <v>13</v>
      </c>
      <c r="N5" s="29"/>
      <c r="O5" s="66" t="s">
        <v>13</v>
      </c>
      <c r="P5" s="59" t="s">
        <v>63</v>
      </c>
      <c r="Q5" s="58" t="s">
        <v>43</v>
      </c>
      <c r="R5" s="30" t="s">
        <v>42</v>
      </c>
    </row>
    <row r="6" spans="1:18" ht="18.75" customHeight="1" thickBot="1">
      <c r="A6" s="60"/>
      <c r="B6" s="60"/>
      <c r="C6" s="255" t="s">
        <v>79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7"/>
    </row>
    <row r="7" spans="1:18" ht="18.75" customHeight="1">
      <c r="A7" s="68" t="s">
        <v>50</v>
      </c>
      <c r="B7" s="78" t="s">
        <v>51</v>
      </c>
      <c r="C7" s="106" t="str">
        <f>'1次リーグ'!C15:E15</f>
        <v>清水クラブSS</v>
      </c>
      <c r="D7" s="107">
        <v>4</v>
      </c>
      <c r="E7" s="107" t="s">
        <v>20</v>
      </c>
      <c r="F7" s="107">
        <v>0</v>
      </c>
      <c r="G7" s="108" t="str">
        <f>'1次リーグ'!C16</f>
        <v>RISE SC</v>
      </c>
      <c r="H7" s="109" t="str">
        <f>G9</f>
        <v>清水プエルトSC</v>
      </c>
      <c r="I7" s="110" t="str">
        <f>C9</f>
        <v>袖師SSS</v>
      </c>
      <c r="J7" s="111">
        <v>0.4166666666666667</v>
      </c>
      <c r="K7" s="112" t="s">
        <v>4</v>
      </c>
      <c r="L7" s="106" t="str">
        <f>'1次リーグ'!I15</f>
        <v>岡小SSS</v>
      </c>
      <c r="M7" s="107">
        <v>2</v>
      </c>
      <c r="N7" s="107" t="s">
        <v>52</v>
      </c>
      <c r="O7" s="107">
        <v>1</v>
      </c>
      <c r="P7" s="108" t="str">
        <f>'1次リーグ'!I16</f>
        <v>飯田ファイターズSSS</v>
      </c>
      <c r="Q7" s="71" t="str">
        <f>P8</f>
        <v>有度FCR</v>
      </c>
      <c r="R7" s="54" t="str">
        <f>L8</f>
        <v>不二見SSS</v>
      </c>
    </row>
    <row r="8" spans="1:18" ht="18.75" customHeight="1">
      <c r="A8" s="68" t="s">
        <v>6</v>
      </c>
      <c r="B8" s="91" t="s">
        <v>66</v>
      </c>
      <c r="C8" s="113" t="str">
        <f>'1次リーグ'!C25</f>
        <v>三保FC</v>
      </c>
      <c r="D8" s="114">
        <v>2</v>
      </c>
      <c r="E8" s="115" t="s">
        <v>20</v>
      </c>
      <c r="F8" s="114">
        <v>0</v>
      </c>
      <c r="G8" s="116" t="str">
        <f>'1次リーグ'!C26</f>
        <v>清水第八SC</v>
      </c>
      <c r="H8" s="117" t="str">
        <f>C7</f>
        <v>清水クラブSS</v>
      </c>
      <c r="I8" s="118" t="str">
        <f>G7</f>
        <v>RISE SC</v>
      </c>
      <c r="J8" s="111">
        <v>0.4513888888888889</v>
      </c>
      <c r="K8" s="119" t="s">
        <v>11</v>
      </c>
      <c r="L8" s="120" t="str">
        <f>'1次リーグ'!L15</f>
        <v>不二見SSS</v>
      </c>
      <c r="M8" s="115">
        <v>8</v>
      </c>
      <c r="N8" s="115" t="s">
        <v>20</v>
      </c>
      <c r="O8" s="115">
        <v>0</v>
      </c>
      <c r="P8" s="121" t="str">
        <f>'1次リーグ'!L16</f>
        <v>有度FCR</v>
      </c>
      <c r="Q8" s="94" t="str">
        <f>L7</f>
        <v>岡小SSS</v>
      </c>
      <c r="R8" s="50" t="str">
        <f>P7</f>
        <v>飯田ファイターズSSS</v>
      </c>
    </row>
    <row r="9" spans="1:18" ht="18.75" customHeight="1">
      <c r="A9" s="65" t="s">
        <v>7</v>
      </c>
      <c r="B9" s="85" t="s">
        <v>46</v>
      </c>
      <c r="C9" s="120" t="str">
        <f>'1次リーグ'!F15</f>
        <v>袖師SSS</v>
      </c>
      <c r="D9" s="115">
        <v>1</v>
      </c>
      <c r="E9" s="115" t="s">
        <v>53</v>
      </c>
      <c r="F9" s="115">
        <v>0</v>
      </c>
      <c r="G9" s="121" t="str">
        <f>'1次リーグ'!F16</f>
        <v>清水プエルトSC</v>
      </c>
      <c r="H9" s="122" t="str">
        <f>G8</f>
        <v>清水第八SC</v>
      </c>
      <c r="I9" s="123" t="str">
        <f>C8</f>
        <v>三保FC</v>
      </c>
      <c r="J9" s="111">
        <v>0.486111111111111</v>
      </c>
      <c r="K9" s="124" t="s">
        <v>4</v>
      </c>
      <c r="L9" s="120" t="str">
        <f>L7</f>
        <v>岡小SSS</v>
      </c>
      <c r="M9" s="115">
        <v>3</v>
      </c>
      <c r="N9" s="115" t="s">
        <v>20</v>
      </c>
      <c r="O9" s="115">
        <v>0</v>
      </c>
      <c r="P9" s="121" t="str">
        <f>'1次リーグ'!I17</f>
        <v>FCS-Stolz</v>
      </c>
      <c r="Q9" s="27" t="str">
        <f>L10</f>
        <v>不二見SSS</v>
      </c>
      <c r="R9" s="26" t="str">
        <f>P10</f>
        <v>SALFUS oRsA1</v>
      </c>
    </row>
    <row r="10" spans="1:18" ht="18.75" customHeight="1">
      <c r="A10" s="65" t="s">
        <v>8</v>
      </c>
      <c r="B10" s="85" t="s">
        <v>45</v>
      </c>
      <c r="C10" s="120" t="str">
        <f>C7</f>
        <v>清水クラブSS</v>
      </c>
      <c r="D10" s="115">
        <v>7</v>
      </c>
      <c r="E10" s="115" t="s">
        <v>20</v>
      </c>
      <c r="F10" s="115">
        <v>1</v>
      </c>
      <c r="G10" s="121" t="str">
        <f>'1次リーグ'!C17</f>
        <v>清水ヴァーモス</v>
      </c>
      <c r="H10" s="122" t="str">
        <f>C11</f>
        <v>袖師SSS</v>
      </c>
      <c r="I10" s="123" t="str">
        <f>G11</f>
        <v>浜田SSS</v>
      </c>
      <c r="J10" s="111">
        <v>0.520833333333334</v>
      </c>
      <c r="K10" s="124" t="s">
        <v>11</v>
      </c>
      <c r="L10" s="120" t="str">
        <f>L8</f>
        <v>不二見SSS</v>
      </c>
      <c r="M10" s="115">
        <v>1</v>
      </c>
      <c r="N10" s="115" t="s">
        <v>20</v>
      </c>
      <c r="O10" s="115">
        <v>0</v>
      </c>
      <c r="P10" s="121" t="str">
        <f>'1次リーグ'!L17</f>
        <v>SALFUS oRsA1</v>
      </c>
      <c r="Q10" s="27" t="str">
        <f>P9</f>
        <v>FCS-Stolz</v>
      </c>
      <c r="R10" s="26" t="str">
        <f>L9</f>
        <v>岡小SSS</v>
      </c>
    </row>
    <row r="11" spans="1:18" ht="18.75" customHeight="1">
      <c r="A11" s="65" t="s">
        <v>76</v>
      </c>
      <c r="B11" s="85" t="s">
        <v>46</v>
      </c>
      <c r="C11" s="120" t="str">
        <f>C9</f>
        <v>袖師SSS</v>
      </c>
      <c r="D11" s="115">
        <v>6</v>
      </c>
      <c r="E11" s="115" t="s">
        <v>54</v>
      </c>
      <c r="F11" s="115">
        <v>1</v>
      </c>
      <c r="G11" s="121" t="str">
        <f>'1次リーグ'!F17</f>
        <v>浜田SSS</v>
      </c>
      <c r="H11" s="122" t="str">
        <f>G10</f>
        <v>清水ヴァーモス</v>
      </c>
      <c r="I11" s="123" t="str">
        <f>C10</f>
        <v>清水クラブSS</v>
      </c>
      <c r="J11" s="111">
        <v>0.555555555555556</v>
      </c>
      <c r="K11" s="124" t="s">
        <v>66</v>
      </c>
      <c r="L11" s="120" t="str">
        <f>C8</f>
        <v>三保FC</v>
      </c>
      <c r="M11" s="115">
        <v>5</v>
      </c>
      <c r="N11" s="115" t="s">
        <v>55</v>
      </c>
      <c r="O11" s="115">
        <v>1</v>
      </c>
      <c r="P11" s="121" t="str">
        <f>'1次リーグ'!C27</f>
        <v>駒越小SSS</v>
      </c>
      <c r="Q11" s="27" t="str">
        <f>P13</f>
        <v>SALFUS oRsA1</v>
      </c>
      <c r="R11" s="26" t="str">
        <f>L13</f>
        <v>有度FCR</v>
      </c>
    </row>
    <row r="12" spans="1:18" ht="18.75" customHeight="1">
      <c r="A12" s="65" t="s">
        <v>77</v>
      </c>
      <c r="B12" s="85" t="s">
        <v>45</v>
      </c>
      <c r="C12" s="120" t="str">
        <f>G7</f>
        <v>RISE SC</v>
      </c>
      <c r="D12" s="115">
        <v>1</v>
      </c>
      <c r="E12" s="115" t="s">
        <v>20</v>
      </c>
      <c r="F12" s="125">
        <v>0</v>
      </c>
      <c r="G12" s="126" t="str">
        <f>G10</f>
        <v>清水ヴァーモス</v>
      </c>
      <c r="H12" s="122" t="str">
        <f>G13</f>
        <v>浜田SSS</v>
      </c>
      <c r="I12" s="123" t="str">
        <f>C13</f>
        <v>清水プエルトSC</v>
      </c>
      <c r="J12" s="127">
        <v>0.590277777777778</v>
      </c>
      <c r="K12" s="124" t="s">
        <v>72</v>
      </c>
      <c r="L12" s="120" t="str">
        <f>P7</f>
        <v>飯田ファイターズSSS</v>
      </c>
      <c r="M12" s="115">
        <v>4</v>
      </c>
      <c r="N12" s="115" t="s">
        <v>56</v>
      </c>
      <c r="O12" s="115">
        <v>0</v>
      </c>
      <c r="P12" s="121" t="str">
        <f>P9</f>
        <v>FCS-Stolz</v>
      </c>
      <c r="Q12" s="27" t="str">
        <f>L11</f>
        <v>三保FC</v>
      </c>
      <c r="R12" s="26" t="str">
        <f>P11</f>
        <v>駒越小SSS</v>
      </c>
    </row>
    <row r="13" spans="1:18" ht="18.75" customHeight="1" thickBot="1">
      <c r="A13" s="67" t="s">
        <v>78</v>
      </c>
      <c r="B13" s="86" t="s">
        <v>46</v>
      </c>
      <c r="C13" s="128" t="str">
        <f>G9</f>
        <v>清水プエルトSC</v>
      </c>
      <c r="D13" s="129">
        <v>5</v>
      </c>
      <c r="E13" s="129" t="s">
        <v>57</v>
      </c>
      <c r="F13" s="130">
        <v>0</v>
      </c>
      <c r="G13" s="131" t="str">
        <f>G11</f>
        <v>浜田SSS</v>
      </c>
      <c r="H13" s="132" t="str">
        <f>C12</f>
        <v>RISE SC</v>
      </c>
      <c r="I13" s="133" t="str">
        <f>G12</f>
        <v>清水ヴァーモス</v>
      </c>
      <c r="J13" s="134">
        <v>0.625</v>
      </c>
      <c r="K13" s="135" t="s">
        <v>11</v>
      </c>
      <c r="L13" s="128" t="str">
        <f>P8</f>
        <v>有度FCR</v>
      </c>
      <c r="M13" s="130">
        <v>0</v>
      </c>
      <c r="N13" s="129" t="s">
        <v>20</v>
      </c>
      <c r="O13" s="130">
        <v>3</v>
      </c>
      <c r="P13" s="131" t="str">
        <f>P10</f>
        <v>SALFUS oRsA1</v>
      </c>
      <c r="Q13" s="73" t="str">
        <f>L12</f>
        <v>飯田ファイターズSSS</v>
      </c>
      <c r="R13" s="30" t="str">
        <f>P12</f>
        <v>FCS-Stolz</v>
      </c>
    </row>
    <row r="14" spans="1:18" ht="18.75" customHeight="1" thickBot="1">
      <c r="A14" s="39"/>
      <c r="B14" s="102"/>
      <c r="C14" s="39"/>
      <c r="D14" s="39"/>
      <c r="E14" s="39"/>
      <c r="F14" s="103"/>
      <c r="G14" s="103"/>
      <c r="H14" s="39"/>
      <c r="I14" s="39"/>
      <c r="J14" s="104"/>
      <c r="K14" s="102"/>
      <c r="L14" s="39"/>
      <c r="M14" s="103"/>
      <c r="N14" s="39"/>
      <c r="O14" s="103"/>
      <c r="P14" s="103"/>
      <c r="Q14" s="39"/>
      <c r="R14" s="39"/>
    </row>
    <row r="15" spans="1:18" ht="18.75" customHeight="1" thickBot="1">
      <c r="A15" s="253"/>
      <c r="B15" s="249" t="s">
        <v>70</v>
      </c>
      <c r="C15" s="250"/>
      <c r="D15" s="250"/>
      <c r="E15" s="250"/>
      <c r="F15" s="250"/>
      <c r="G15" s="250"/>
      <c r="H15" s="251"/>
      <c r="I15" s="252"/>
      <c r="J15" s="242" t="s">
        <v>19</v>
      </c>
      <c r="K15" s="71"/>
      <c r="L15" s="240" t="s">
        <v>71</v>
      </c>
      <c r="M15" s="245"/>
      <c r="N15" s="246"/>
      <c r="O15" s="246"/>
      <c r="P15" s="246"/>
      <c r="Q15" s="247"/>
      <c r="R15" s="248"/>
    </row>
    <row r="16" spans="1:18" ht="18.75" customHeight="1">
      <c r="A16" s="254"/>
      <c r="B16" s="234" t="s">
        <v>58</v>
      </c>
      <c r="C16" s="236" t="s">
        <v>18</v>
      </c>
      <c r="D16" s="237"/>
      <c r="E16" s="238"/>
      <c r="F16" s="238"/>
      <c r="G16" s="239"/>
      <c r="H16" s="240" t="s">
        <v>10</v>
      </c>
      <c r="I16" s="241"/>
      <c r="J16" s="243"/>
      <c r="K16" s="234" t="s">
        <v>26</v>
      </c>
      <c r="L16" s="236" t="s">
        <v>18</v>
      </c>
      <c r="M16" s="237"/>
      <c r="N16" s="238"/>
      <c r="O16" s="238"/>
      <c r="P16" s="239"/>
      <c r="Q16" s="240" t="s">
        <v>10</v>
      </c>
      <c r="R16" s="241"/>
    </row>
    <row r="17" spans="1:18" ht="18.75" customHeight="1" thickBot="1">
      <c r="A17" s="235"/>
      <c r="B17" s="235"/>
      <c r="C17" s="58" t="s">
        <v>62</v>
      </c>
      <c r="D17" s="66" t="s">
        <v>13</v>
      </c>
      <c r="E17" s="29"/>
      <c r="F17" s="66" t="s">
        <v>13</v>
      </c>
      <c r="G17" s="59" t="s">
        <v>63</v>
      </c>
      <c r="H17" s="58" t="s">
        <v>43</v>
      </c>
      <c r="I17" s="30" t="s">
        <v>42</v>
      </c>
      <c r="J17" s="244"/>
      <c r="K17" s="235"/>
      <c r="L17" s="58" t="s">
        <v>62</v>
      </c>
      <c r="M17" s="66" t="s">
        <v>13</v>
      </c>
      <c r="N17" s="29"/>
      <c r="O17" s="66" t="s">
        <v>13</v>
      </c>
      <c r="P17" s="59" t="s">
        <v>63</v>
      </c>
      <c r="Q17" s="58" t="s">
        <v>43</v>
      </c>
      <c r="R17" s="30" t="s">
        <v>42</v>
      </c>
    </row>
    <row r="18" spans="1:18" ht="18.75" customHeight="1" thickBot="1">
      <c r="A18" s="60"/>
      <c r="B18" s="60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/>
    </row>
    <row r="19" spans="1:18" ht="18.75" customHeight="1">
      <c r="A19" s="68" t="s">
        <v>5</v>
      </c>
      <c r="B19" s="78" t="s">
        <v>73</v>
      </c>
      <c r="C19" s="136" t="str">
        <f>'1次リーグ'!C20</f>
        <v>高部JFC</v>
      </c>
      <c r="D19" s="107">
        <v>5</v>
      </c>
      <c r="E19" s="107" t="s">
        <v>59</v>
      </c>
      <c r="F19" s="107">
        <v>0</v>
      </c>
      <c r="G19" s="108" t="str">
        <f>'1次リーグ'!C21</f>
        <v>江尻SSS</v>
      </c>
      <c r="H19" s="109" t="str">
        <f>C20</f>
        <v>清水北SSS</v>
      </c>
      <c r="I19" s="110" t="str">
        <f>G20</f>
        <v>興津SSS</v>
      </c>
      <c r="J19" s="111">
        <v>0.4166666666666667</v>
      </c>
      <c r="K19" s="112" t="s">
        <v>64</v>
      </c>
      <c r="L19" s="106" t="str">
        <f>'1次リーグ'!I20</f>
        <v>庵原SC SSS</v>
      </c>
      <c r="M19" s="107">
        <v>4</v>
      </c>
      <c r="N19" s="107" t="s">
        <v>59</v>
      </c>
      <c r="O19" s="107">
        <v>0</v>
      </c>
      <c r="P19" s="110" t="str">
        <f>'1次リーグ'!I21</f>
        <v>有度FC</v>
      </c>
      <c r="Q19" s="61" t="str">
        <f>L20</f>
        <v>VALOR FC</v>
      </c>
      <c r="R19" s="54" t="str">
        <f>P20</f>
        <v>東海小SSS</v>
      </c>
    </row>
    <row r="20" spans="1:18" ht="18.75" customHeight="1">
      <c r="A20" s="68" t="s">
        <v>6</v>
      </c>
      <c r="B20" s="85" t="s">
        <v>74</v>
      </c>
      <c r="C20" s="137" t="str">
        <f>'1次リーグ'!F20</f>
        <v>清水北SSS</v>
      </c>
      <c r="D20" s="115">
        <v>4</v>
      </c>
      <c r="E20" s="115" t="s">
        <v>59</v>
      </c>
      <c r="F20" s="125">
        <v>0</v>
      </c>
      <c r="G20" s="126" t="str">
        <f>'1次リーグ'!F21</f>
        <v>興津SSS</v>
      </c>
      <c r="H20" s="122" t="str">
        <f>C19</f>
        <v>高部JFC</v>
      </c>
      <c r="I20" s="123" t="str">
        <f>G19</f>
        <v>江尻SSS</v>
      </c>
      <c r="J20" s="111">
        <v>0.4513888888888889</v>
      </c>
      <c r="K20" s="124" t="s">
        <v>75</v>
      </c>
      <c r="L20" s="120" t="str">
        <f>'1次リーグ'!L20</f>
        <v>VALOR FC</v>
      </c>
      <c r="M20" s="115">
        <v>14</v>
      </c>
      <c r="N20" s="115" t="s">
        <v>59</v>
      </c>
      <c r="O20" s="125">
        <v>0</v>
      </c>
      <c r="P20" s="138" t="str">
        <f>'1次リーグ'!L21</f>
        <v>東海小SSS</v>
      </c>
      <c r="Q20" s="51" t="str">
        <f>L19</f>
        <v>庵原SC SSS</v>
      </c>
      <c r="R20" s="26" t="str">
        <f>P19</f>
        <v>有度FC</v>
      </c>
    </row>
    <row r="21" spans="1:18" ht="18.75" customHeight="1">
      <c r="A21" s="65" t="s">
        <v>7</v>
      </c>
      <c r="B21" s="85" t="s">
        <v>47</v>
      </c>
      <c r="C21" s="137" t="str">
        <f>C19</f>
        <v>高部JFC</v>
      </c>
      <c r="D21" s="115">
        <v>0</v>
      </c>
      <c r="E21" s="115" t="s">
        <v>60</v>
      </c>
      <c r="F21" s="125">
        <v>0</v>
      </c>
      <c r="G21" s="126" t="str">
        <f>'1次リーグ'!C22</f>
        <v>由比SSS</v>
      </c>
      <c r="H21" s="122" t="str">
        <f>G22</f>
        <v>入江SSS</v>
      </c>
      <c r="I21" s="123" t="str">
        <f>C22</f>
        <v>清水北SSS</v>
      </c>
      <c r="J21" s="111">
        <v>0.486111111111111</v>
      </c>
      <c r="K21" s="124" t="s">
        <v>64</v>
      </c>
      <c r="L21" s="120" t="str">
        <f>L19</f>
        <v>庵原SC SSS</v>
      </c>
      <c r="M21" s="115">
        <v>1</v>
      </c>
      <c r="N21" s="115" t="s">
        <v>20</v>
      </c>
      <c r="O21" s="125">
        <v>1</v>
      </c>
      <c r="P21" s="138" t="str">
        <f>P23</f>
        <v>高部JFCブロンコ</v>
      </c>
      <c r="Q21" s="51" t="str">
        <f>P22</f>
        <v>VALOR FC B</v>
      </c>
      <c r="R21" s="26" t="str">
        <f>L22</f>
        <v>VALOR FC</v>
      </c>
    </row>
    <row r="22" spans="1:18" ht="18.75" customHeight="1">
      <c r="A22" s="65" t="s">
        <v>8</v>
      </c>
      <c r="B22" s="85" t="s">
        <v>48</v>
      </c>
      <c r="C22" s="137" t="str">
        <f>C20</f>
        <v>清水北SSS</v>
      </c>
      <c r="D22" s="115">
        <v>1</v>
      </c>
      <c r="E22" s="115" t="s">
        <v>20</v>
      </c>
      <c r="F22" s="115">
        <v>0</v>
      </c>
      <c r="G22" s="121" t="str">
        <f>'1次リーグ'!F22</f>
        <v>入江SSS</v>
      </c>
      <c r="H22" s="139" t="str">
        <f>G21</f>
        <v>由比SSS</v>
      </c>
      <c r="I22" s="123" t="str">
        <f>C21</f>
        <v>高部JFC</v>
      </c>
      <c r="J22" s="111">
        <v>0.520833333333334</v>
      </c>
      <c r="K22" s="124" t="s">
        <v>75</v>
      </c>
      <c r="L22" s="120" t="str">
        <f>L20</f>
        <v>VALOR FC</v>
      </c>
      <c r="M22" s="115">
        <v>3</v>
      </c>
      <c r="N22" s="115" t="s">
        <v>54</v>
      </c>
      <c r="O22" s="115">
        <v>0</v>
      </c>
      <c r="P22" s="123" t="str">
        <f>'1次リーグ'!L22</f>
        <v>VALOR FC B</v>
      </c>
      <c r="Q22" s="62" t="str">
        <f>P21</f>
        <v>高部JFCブロンコ</v>
      </c>
      <c r="R22" s="26" t="str">
        <f>L21</f>
        <v>庵原SC SSS</v>
      </c>
    </row>
    <row r="23" spans="1:18" ht="18.75" customHeight="1">
      <c r="A23" s="65" t="s">
        <v>76</v>
      </c>
      <c r="B23" s="93" t="s">
        <v>47</v>
      </c>
      <c r="C23" s="140" t="str">
        <f>G19</f>
        <v>江尻SSS</v>
      </c>
      <c r="D23" s="141">
        <v>0</v>
      </c>
      <c r="E23" s="142" t="s">
        <v>20</v>
      </c>
      <c r="F23" s="141">
        <v>6</v>
      </c>
      <c r="G23" s="143" t="str">
        <f>G21</f>
        <v>由比SSS</v>
      </c>
      <c r="H23" s="144" t="str">
        <f>C24</f>
        <v>興津SSS</v>
      </c>
      <c r="I23" s="145" t="str">
        <f>G24</f>
        <v>入江SSS</v>
      </c>
      <c r="J23" s="111">
        <v>0.555555555555556</v>
      </c>
      <c r="K23" s="146" t="s">
        <v>64</v>
      </c>
      <c r="L23" s="147" t="str">
        <f>P19</f>
        <v>有度FC</v>
      </c>
      <c r="M23" s="142">
        <v>0</v>
      </c>
      <c r="N23" s="142" t="s">
        <v>20</v>
      </c>
      <c r="O23" s="141">
        <v>3</v>
      </c>
      <c r="P23" s="148" t="str">
        <f>'1次リーグ'!I22</f>
        <v>高部JFCブロンコ</v>
      </c>
      <c r="Q23" s="76" t="str">
        <f>L24</f>
        <v>東海小SSS</v>
      </c>
      <c r="R23" s="81" t="str">
        <f>P24</f>
        <v>VALOR FC B</v>
      </c>
    </row>
    <row r="24" spans="1:18" ht="18.75" customHeight="1">
      <c r="A24" s="65" t="s">
        <v>77</v>
      </c>
      <c r="B24" s="85" t="s">
        <v>48</v>
      </c>
      <c r="C24" s="137" t="str">
        <f>G20</f>
        <v>興津SSS</v>
      </c>
      <c r="D24" s="125">
        <v>1</v>
      </c>
      <c r="E24" s="115" t="s">
        <v>20</v>
      </c>
      <c r="F24" s="125">
        <v>2</v>
      </c>
      <c r="G24" s="126" t="str">
        <f>G22</f>
        <v>入江SSS</v>
      </c>
      <c r="H24" s="122" t="str">
        <f>G25</f>
        <v>駒越小SSS</v>
      </c>
      <c r="I24" s="123" t="str">
        <f>C25</f>
        <v>清水第八SC</v>
      </c>
      <c r="J24" s="127">
        <v>0.590277777777778</v>
      </c>
      <c r="K24" s="124" t="s">
        <v>75</v>
      </c>
      <c r="L24" s="120" t="str">
        <f>P20</f>
        <v>東海小SSS</v>
      </c>
      <c r="M24" s="115">
        <v>1</v>
      </c>
      <c r="N24" s="115" t="s">
        <v>20</v>
      </c>
      <c r="O24" s="125">
        <v>9</v>
      </c>
      <c r="P24" s="138" t="str">
        <f>P22</f>
        <v>VALOR FC B</v>
      </c>
      <c r="Q24" s="51" t="str">
        <f>L23</f>
        <v>有度FC</v>
      </c>
      <c r="R24" s="26" t="str">
        <f>P23</f>
        <v>高部JFCブロンコ</v>
      </c>
    </row>
    <row r="25" spans="1:18" ht="18.75" customHeight="1" thickBot="1">
      <c r="A25" s="67" t="s">
        <v>78</v>
      </c>
      <c r="B25" s="95" t="s">
        <v>66</v>
      </c>
      <c r="C25" s="149" t="str">
        <f>G8</f>
        <v>清水第八SC</v>
      </c>
      <c r="D25" s="150">
        <v>4</v>
      </c>
      <c r="E25" s="151" t="s">
        <v>20</v>
      </c>
      <c r="F25" s="150">
        <v>0</v>
      </c>
      <c r="G25" s="152" t="str">
        <f>P11</f>
        <v>駒越小SSS</v>
      </c>
      <c r="H25" s="153" t="str">
        <f>C23</f>
        <v>江尻SSS</v>
      </c>
      <c r="I25" s="154" t="str">
        <f>G23</f>
        <v>由比SSS</v>
      </c>
      <c r="J25" s="134">
        <v>0.625</v>
      </c>
      <c r="K25" s="155"/>
      <c r="L25" s="156"/>
      <c r="M25" s="151"/>
      <c r="N25" s="151"/>
      <c r="O25" s="150"/>
      <c r="P25" s="157"/>
      <c r="Q25" s="96"/>
      <c r="R25" s="74"/>
    </row>
    <row r="26" ht="18.75" customHeight="1">
      <c r="A26" s="105"/>
    </row>
    <row r="27" ht="18.75" customHeight="1">
      <c r="A27" s="105"/>
    </row>
    <row r="28" ht="18.75" customHeight="1"/>
    <row r="29" ht="18.75" customHeight="1"/>
    <row r="30" ht="18.75" customHeight="1"/>
    <row r="31" ht="18.75" customHeight="1"/>
    <row r="32" ht="18.75" customHeight="1"/>
    <row r="33" spans="1:18" ht="18.75" customHeight="1">
      <c r="A33" s="258" t="s">
        <v>155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</row>
    <row r="34" ht="18.75" customHeight="1" thickBot="1"/>
    <row r="35" spans="1:18" ht="18.75" customHeight="1" thickBot="1">
      <c r="A35" s="64"/>
      <c r="B35" s="249" t="s">
        <v>138</v>
      </c>
      <c r="C35" s="250"/>
      <c r="D35" s="250"/>
      <c r="E35" s="250"/>
      <c r="F35" s="250"/>
      <c r="G35" s="250"/>
      <c r="H35" s="251"/>
      <c r="I35" s="252"/>
      <c r="J35" s="242" t="s">
        <v>19</v>
      </c>
      <c r="K35" s="71"/>
      <c r="L35" s="240" t="s">
        <v>138</v>
      </c>
      <c r="M35" s="245"/>
      <c r="N35" s="246"/>
      <c r="O35" s="246"/>
      <c r="P35" s="246"/>
      <c r="Q35" s="247"/>
      <c r="R35" s="248"/>
    </row>
    <row r="36" spans="1:18" ht="18.75" customHeight="1">
      <c r="A36" s="65"/>
      <c r="B36" s="234" t="s">
        <v>26</v>
      </c>
      <c r="C36" s="236" t="s">
        <v>18</v>
      </c>
      <c r="D36" s="237"/>
      <c r="E36" s="238"/>
      <c r="F36" s="238"/>
      <c r="G36" s="239"/>
      <c r="H36" s="240" t="s">
        <v>10</v>
      </c>
      <c r="I36" s="241"/>
      <c r="J36" s="243"/>
      <c r="K36" s="234" t="s">
        <v>26</v>
      </c>
      <c r="L36" s="236" t="s">
        <v>18</v>
      </c>
      <c r="M36" s="237"/>
      <c r="N36" s="238"/>
      <c r="O36" s="238"/>
      <c r="P36" s="239"/>
      <c r="Q36" s="240" t="s">
        <v>10</v>
      </c>
      <c r="R36" s="241"/>
    </row>
    <row r="37" spans="1:18" ht="18.75" customHeight="1" thickBot="1">
      <c r="A37" s="67"/>
      <c r="B37" s="235"/>
      <c r="C37" s="58" t="s">
        <v>62</v>
      </c>
      <c r="D37" s="66" t="s">
        <v>13</v>
      </c>
      <c r="E37" s="29"/>
      <c r="F37" s="66" t="s">
        <v>13</v>
      </c>
      <c r="G37" s="59" t="s">
        <v>63</v>
      </c>
      <c r="H37" s="58" t="s">
        <v>43</v>
      </c>
      <c r="I37" s="30" t="s">
        <v>42</v>
      </c>
      <c r="J37" s="244"/>
      <c r="K37" s="235"/>
      <c r="L37" s="58" t="s">
        <v>62</v>
      </c>
      <c r="M37" s="66" t="s">
        <v>13</v>
      </c>
      <c r="N37" s="29"/>
      <c r="O37" s="66" t="s">
        <v>13</v>
      </c>
      <c r="P37" s="59" t="s">
        <v>63</v>
      </c>
      <c r="Q37" s="58" t="s">
        <v>43</v>
      </c>
      <c r="R37" s="30" t="s">
        <v>42</v>
      </c>
    </row>
    <row r="38" spans="1:18" ht="18.75" customHeight="1">
      <c r="A38" s="68" t="s">
        <v>5</v>
      </c>
      <c r="B38" s="97" t="s">
        <v>137</v>
      </c>
      <c r="C38" s="55" t="str">
        <f>'2次リーグ'!D14</f>
        <v>SALFUS oRs</v>
      </c>
      <c r="D38" s="52">
        <v>4</v>
      </c>
      <c r="E38" s="52" t="s">
        <v>54</v>
      </c>
      <c r="F38" s="52">
        <v>0</v>
      </c>
      <c r="G38" s="53" t="str">
        <f>'2次リーグ'!D15</f>
        <v>清水クラブSS</v>
      </c>
      <c r="H38" s="71" t="str">
        <f>G46</f>
        <v>袖師SSS</v>
      </c>
      <c r="I38" s="54" t="str">
        <f>C46</f>
        <v>VALOR FC</v>
      </c>
      <c r="J38" s="69">
        <v>0.5</v>
      </c>
      <c r="K38" s="78" t="s">
        <v>2</v>
      </c>
      <c r="L38" s="55" t="str">
        <f>'2次リーグ'!D16</f>
        <v>三保FC</v>
      </c>
      <c r="M38" s="72">
        <v>1</v>
      </c>
      <c r="N38" s="52" t="s">
        <v>20</v>
      </c>
      <c r="O38" s="72">
        <v>0</v>
      </c>
      <c r="P38" s="79" t="str">
        <f>'2次リーグ'!D17</f>
        <v>清水北SSS</v>
      </c>
      <c r="Q38" s="71" t="str">
        <f>P46</f>
        <v>不二見SSS</v>
      </c>
      <c r="R38" s="54" t="str">
        <f>L46</f>
        <v>庵原SC SS</v>
      </c>
    </row>
    <row r="39" spans="1:18" ht="18.75" customHeight="1">
      <c r="A39" s="65" t="s">
        <v>61</v>
      </c>
      <c r="B39" s="98" t="s">
        <v>2</v>
      </c>
      <c r="C39" s="57" t="str">
        <f>C38</f>
        <v>SALFUS oRs</v>
      </c>
      <c r="D39" s="28">
        <v>9</v>
      </c>
      <c r="E39" s="28" t="s">
        <v>20</v>
      </c>
      <c r="F39" s="28">
        <v>0</v>
      </c>
      <c r="G39" s="56" t="str">
        <f>L38</f>
        <v>三保FC</v>
      </c>
      <c r="H39" s="27" t="str">
        <f>C45</f>
        <v>VALOR FC</v>
      </c>
      <c r="I39" s="26" t="str">
        <f>G45</f>
        <v>不二見SSS</v>
      </c>
      <c r="J39" s="69">
        <v>0.5416666666666666</v>
      </c>
      <c r="K39" s="85" t="s">
        <v>2</v>
      </c>
      <c r="L39" s="57" t="str">
        <f>'2次リーグ'!D18</f>
        <v>由比SSS</v>
      </c>
      <c r="M39" s="28">
        <v>1</v>
      </c>
      <c r="N39" s="28" t="s">
        <v>20</v>
      </c>
      <c r="O39" s="28">
        <v>0</v>
      </c>
      <c r="P39" s="56" t="str">
        <f>G38</f>
        <v>清水クラブSS</v>
      </c>
      <c r="Q39" s="27" t="str">
        <f>P45</f>
        <v>岡小SSS</v>
      </c>
      <c r="R39" s="26" t="str">
        <f>L45</f>
        <v>袖師SSS</v>
      </c>
    </row>
    <row r="40" spans="1:18" ht="18.75" customHeight="1" thickBot="1">
      <c r="A40" s="67"/>
      <c r="B40" s="99"/>
      <c r="C40" s="58"/>
      <c r="D40" s="29"/>
      <c r="E40" s="29" t="s">
        <v>20</v>
      </c>
      <c r="F40" s="38"/>
      <c r="G40" s="75"/>
      <c r="H40" s="73"/>
      <c r="I40" s="30"/>
      <c r="J40" s="70"/>
      <c r="K40" s="87"/>
      <c r="L40" s="88"/>
      <c r="M40" s="89"/>
      <c r="N40" s="89"/>
      <c r="O40" s="89"/>
      <c r="P40" s="90"/>
      <c r="Q40" s="73"/>
      <c r="R40" s="30"/>
    </row>
    <row r="41" ht="18.75" customHeight="1" thickBot="1"/>
    <row r="42" spans="1:18" ht="18.75" customHeight="1" thickBot="1">
      <c r="A42" s="64"/>
      <c r="B42" s="249" t="s">
        <v>139</v>
      </c>
      <c r="C42" s="250"/>
      <c r="D42" s="250"/>
      <c r="E42" s="250"/>
      <c r="F42" s="250"/>
      <c r="G42" s="250"/>
      <c r="H42" s="251"/>
      <c r="I42" s="252"/>
      <c r="J42" s="242" t="s">
        <v>19</v>
      </c>
      <c r="K42" s="71"/>
      <c r="L42" s="240" t="s">
        <v>139</v>
      </c>
      <c r="M42" s="245"/>
      <c r="N42" s="246"/>
      <c r="O42" s="246"/>
      <c r="P42" s="246"/>
      <c r="Q42" s="247"/>
      <c r="R42" s="248"/>
    </row>
    <row r="43" spans="1:18" ht="18.75" customHeight="1">
      <c r="A43" s="65"/>
      <c r="B43" s="234" t="s">
        <v>26</v>
      </c>
      <c r="C43" s="236" t="s">
        <v>18</v>
      </c>
      <c r="D43" s="237"/>
      <c r="E43" s="238"/>
      <c r="F43" s="238"/>
      <c r="G43" s="239"/>
      <c r="H43" s="240" t="s">
        <v>10</v>
      </c>
      <c r="I43" s="241"/>
      <c r="J43" s="243"/>
      <c r="K43" s="234" t="s">
        <v>26</v>
      </c>
      <c r="L43" s="236" t="s">
        <v>18</v>
      </c>
      <c r="M43" s="237"/>
      <c r="N43" s="238"/>
      <c r="O43" s="238"/>
      <c r="P43" s="239"/>
      <c r="Q43" s="240" t="s">
        <v>10</v>
      </c>
      <c r="R43" s="241"/>
    </row>
    <row r="44" spans="1:18" ht="18.75" customHeight="1" thickBot="1">
      <c r="A44" s="67"/>
      <c r="B44" s="235"/>
      <c r="C44" s="58" t="s">
        <v>62</v>
      </c>
      <c r="D44" s="66" t="s">
        <v>13</v>
      </c>
      <c r="E44" s="29"/>
      <c r="F44" s="66" t="s">
        <v>13</v>
      </c>
      <c r="G44" s="59" t="s">
        <v>63</v>
      </c>
      <c r="H44" s="58" t="s">
        <v>43</v>
      </c>
      <c r="I44" s="30" t="s">
        <v>42</v>
      </c>
      <c r="J44" s="244"/>
      <c r="K44" s="235"/>
      <c r="L44" s="58" t="s">
        <v>62</v>
      </c>
      <c r="M44" s="66" t="s">
        <v>13</v>
      </c>
      <c r="N44" s="29"/>
      <c r="O44" s="66" t="s">
        <v>13</v>
      </c>
      <c r="P44" s="59" t="s">
        <v>63</v>
      </c>
      <c r="Q44" s="58" t="s">
        <v>43</v>
      </c>
      <c r="R44" s="30" t="s">
        <v>42</v>
      </c>
    </row>
    <row r="45" spans="1:18" ht="18.75" customHeight="1">
      <c r="A45" s="68" t="s">
        <v>5</v>
      </c>
      <c r="B45" s="97" t="s">
        <v>3</v>
      </c>
      <c r="C45" s="55" t="str">
        <f>'2次リーグ'!J14</f>
        <v>VALOR FC</v>
      </c>
      <c r="D45" s="52">
        <v>1</v>
      </c>
      <c r="E45" s="52" t="s">
        <v>20</v>
      </c>
      <c r="F45" s="52">
        <v>0</v>
      </c>
      <c r="G45" s="53" t="str">
        <f>'2次リーグ'!J15</f>
        <v>不二見SSS</v>
      </c>
      <c r="H45" s="71" t="str">
        <f>G39</f>
        <v>三保FC</v>
      </c>
      <c r="I45" s="54" t="str">
        <f>C38</f>
        <v>SALFUS oRs</v>
      </c>
      <c r="J45" s="69">
        <v>0.5</v>
      </c>
      <c r="K45" s="78" t="s">
        <v>3</v>
      </c>
      <c r="L45" s="55" t="str">
        <f>'2次リーグ'!J16</f>
        <v>袖師SSS</v>
      </c>
      <c r="M45" s="72">
        <v>1</v>
      </c>
      <c r="N45" s="52" t="s">
        <v>20</v>
      </c>
      <c r="O45" s="72">
        <v>0</v>
      </c>
      <c r="P45" s="79" t="str">
        <f>'2次リーグ'!J17</f>
        <v>岡小SSS</v>
      </c>
      <c r="Q45" s="71" t="str">
        <f>P39</f>
        <v>清水クラブSS</v>
      </c>
      <c r="R45" s="54" t="str">
        <f>L39</f>
        <v>由比SSS</v>
      </c>
    </row>
    <row r="46" spans="1:18" ht="18.75" customHeight="1">
      <c r="A46" s="65" t="s">
        <v>6</v>
      </c>
      <c r="B46" s="98" t="s">
        <v>3</v>
      </c>
      <c r="C46" s="57" t="str">
        <f>C45</f>
        <v>VALOR FC</v>
      </c>
      <c r="D46" s="28">
        <v>1</v>
      </c>
      <c r="E46" s="28" t="s">
        <v>20</v>
      </c>
      <c r="F46" s="28">
        <v>1</v>
      </c>
      <c r="G46" s="56" t="str">
        <f>L45</f>
        <v>袖師SSS</v>
      </c>
      <c r="H46" s="27" t="str">
        <f>C39</f>
        <v>SALFUS oRs</v>
      </c>
      <c r="I46" s="26" t="str">
        <f>G38</f>
        <v>清水クラブSS</v>
      </c>
      <c r="J46" s="69">
        <v>0.5416666666666666</v>
      </c>
      <c r="K46" s="85" t="s">
        <v>3</v>
      </c>
      <c r="L46" s="57" t="str">
        <f>'2次リーグ'!J18</f>
        <v>庵原SC SS</v>
      </c>
      <c r="M46" s="28">
        <v>0</v>
      </c>
      <c r="N46" s="28" t="s">
        <v>20</v>
      </c>
      <c r="O46" s="28">
        <v>1</v>
      </c>
      <c r="P46" s="56" t="str">
        <f>G45</f>
        <v>不二見SSS</v>
      </c>
      <c r="Q46" s="27" t="str">
        <f>P38</f>
        <v>清水北SSS</v>
      </c>
      <c r="R46" s="26" t="str">
        <f>L38</f>
        <v>三保FC</v>
      </c>
    </row>
    <row r="47" spans="1:18" ht="18.75" customHeight="1" thickBot="1">
      <c r="A47" s="67"/>
      <c r="B47" s="99"/>
      <c r="C47" s="58"/>
      <c r="D47" s="29"/>
      <c r="E47" s="29" t="s">
        <v>20</v>
      </c>
      <c r="F47" s="38"/>
      <c r="G47" s="75"/>
      <c r="H47" s="73"/>
      <c r="I47" s="30"/>
      <c r="J47" s="70"/>
      <c r="K47" s="87"/>
      <c r="L47" s="88"/>
      <c r="M47" s="89"/>
      <c r="N47" s="89"/>
      <c r="O47" s="89"/>
      <c r="P47" s="90"/>
      <c r="Q47" s="73"/>
      <c r="R47" s="30"/>
    </row>
    <row r="48" ht="18.75" customHeight="1" thickBot="1"/>
    <row r="49" spans="1:18" ht="18.75" customHeight="1" thickBot="1">
      <c r="A49" s="64"/>
      <c r="B49" s="249" t="s">
        <v>140</v>
      </c>
      <c r="C49" s="250"/>
      <c r="D49" s="250"/>
      <c r="E49" s="250"/>
      <c r="F49" s="250"/>
      <c r="G49" s="250"/>
      <c r="H49" s="251"/>
      <c r="I49" s="252"/>
      <c r="J49" s="242" t="s">
        <v>19</v>
      </c>
      <c r="K49" s="71"/>
      <c r="L49" s="240" t="s">
        <v>140</v>
      </c>
      <c r="M49" s="245"/>
      <c r="N49" s="246"/>
      <c r="O49" s="246"/>
      <c r="P49" s="246"/>
      <c r="Q49" s="247"/>
      <c r="R49" s="248"/>
    </row>
    <row r="50" spans="1:18" ht="18.75" customHeight="1">
      <c r="A50" s="65"/>
      <c r="B50" s="234" t="s">
        <v>26</v>
      </c>
      <c r="C50" s="236" t="s">
        <v>18</v>
      </c>
      <c r="D50" s="237"/>
      <c r="E50" s="238"/>
      <c r="F50" s="238"/>
      <c r="G50" s="239"/>
      <c r="H50" s="240" t="s">
        <v>10</v>
      </c>
      <c r="I50" s="241"/>
      <c r="J50" s="243"/>
      <c r="K50" s="234" t="s">
        <v>26</v>
      </c>
      <c r="L50" s="236" t="s">
        <v>18</v>
      </c>
      <c r="M50" s="237"/>
      <c r="N50" s="238"/>
      <c r="O50" s="238"/>
      <c r="P50" s="239"/>
      <c r="Q50" s="240" t="s">
        <v>10</v>
      </c>
      <c r="R50" s="241"/>
    </row>
    <row r="51" spans="1:18" ht="18.75" customHeight="1" thickBot="1">
      <c r="A51" s="67"/>
      <c r="B51" s="235"/>
      <c r="C51" s="58" t="s">
        <v>62</v>
      </c>
      <c r="D51" s="66" t="s">
        <v>13</v>
      </c>
      <c r="E51" s="29"/>
      <c r="F51" s="66" t="s">
        <v>13</v>
      </c>
      <c r="G51" s="59" t="s">
        <v>63</v>
      </c>
      <c r="H51" s="58" t="s">
        <v>43</v>
      </c>
      <c r="I51" s="30" t="s">
        <v>42</v>
      </c>
      <c r="J51" s="244"/>
      <c r="K51" s="235"/>
      <c r="L51" s="58" t="s">
        <v>62</v>
      </c>
      <c r="M51" s="66" t="s">
        <v>13</v>
      </c>
      <c r="N51" s="29"/>
      <c r="O51" s="66" t="s">
        <v>13</v>
      </c>
      <c r="P51" s="59" t="s">
        <v>63</v>
      </c>
      <c r="Q51" s="58" t="s">
        <v>43</v>
      </c>
      <c r="R51" s="30" t="s">
        <v>42</v>
      </c>
    </row>
    <row r="52" spans="1:18" ht="18.75" customHeight="1">
      <c r="A52" s="68" t="s">
        <v>5</v>
      </c>
      <c r="B52" s="97" t="s">
        <v>2</v>
      </c>
      <c r="C52" s="55" t="str">
        <f>C38</f>
        <v>SALFUS oRs</v>
      </c>
      <c r="D52" s="52">
        <v>3</v>
      </c>
      <c r="E52" s="52" t="s">
        <v>20</v>
      </c>
      <c r="F52" s="52">
        <v>0</v>
      </c>
      <c r="G52" s="53" t="str">
        <f>L39</f>
        <v>由比SSS</v>
      </c>
      <c r="H52" s="71" t="str">
        <f>C60</f>
        <v>岡小SSS</v>
      </c>
      <c r="I52" s="54" t="str">
        <f>G60</f>
        <v>庵原SC SS</v>
      </c>
      <c r="J52" s="69">
        <v>0.5</v>
      </c>
      <c r="K52" s="78" t="s">
        <v>2</v>
      </c>
      <c r="L52" s="55" t="str">
        <f>P38</f>
        <v>清水北SSS</v>
      </c>
      <c r="M52" s="72">
        <v>2</v>
      </c>
      <c r="N52" s="52" t="s">
        <v>20</v>
      </c>
      <c r="O52" s="72">
        <v>1</v>
      </c>
      <c r="P52" s="79" t="str">
        <f>G38</f>
        <v>清水クラブSS</v>
      </c>
      <c r="Q52" s="71" t="str">
        <f>L60</f>
        <v>不二見SSS</v>
      </c>
      <c r="R52" s="54" t="str">
        <f>P60</f>
        <v>袖師SSS</v>
      </c>
    </row>
    <row r="53" spans="1:18" ht="18.75" customHeight="1">
      <c r="A53" s="65" t="s">
        <v>6</v>
      </c>
      <c r="B53" s="98" t="s">
        <v>2</v>
      </c>
      <c r="C53" s="57" t="str">
        <f>P38</f>
        <v>清水北SSS</v>
      </c>
      <c r="D53" s="28">
        <v>0</v>
      </c>
      <c r="E53" s="28" t="s">
        <v>20</v>
      </c>
      <c r="F53" s="28">
        <v>0</v>
      </c>
      <c r="G53" s="56" t="str">
        <f>L39</f>
        <v>由比SSS</v>
      </c>
      <c r="H53" s="27" t="str">
        <f>G59</f>
        <v>庵原SC SS</v>
      </c>
      <c r="I53" s="26" t="str">
        <f>C59</f>
        <v>VALOR FC</v>
      </c>
      <c r="J53" s="69">
        <v>0.5416666666666666</v>
      </c>
      <c r="K53" s="85" t="s">
        <v>2</v>
      </c>
      <c r="L53" s="57" t="str">
        <f>G38</f>
        <v>清水クラブSS</v>
      </c>
      <c r="M53" s="28">
        <v>0</v>
      </c>
      <c r="N53" s="28" t="s">
        <v>20</v>
      </c>
      <c r="O53" s="28">
        <v>4</v>
      </c>
      <c r="P53" s="56" t="str">
        <f>L38</f>
        <v>三保FC</v>
      </c>
      <c r="Q53" s="27" t="str">
        <f>L59</f>
        <v>岡小SSS</v>
      </c>
      <c r="R53" s="26" t="str">
        <f>P59</f>
        <v>不二見SSS</v>
      </c>
    </row>
    <row r="54" spans="1:18" ht="18.75" customHeight="1" thickBot="1">
      <c r="A54" s="67"/>
      <c r="B54" s="99"/>
      <c r="C54" s="58"/>
      <c r="D54" s="29"/>
      <c r="E54" s="29" t="s">
        <v>20</v>
      </c>
      <c r="F54" s="38"/>
      <c r="G54" s="75"/>
      <c r="H54" s="73"/>
      <c r="I54" s="30"/>
      <c r="J54" s="70"/>
      <c r="K54" s="87"/>
      <c r="L54" s="88"/>
      <c r="M54" s="89"/>
      <c r="N54" s="89"/>
      <c r="O54" s="89"/>
      <c r="P54" s="90"/>
      <c r="Q54" s="73"/>
      <c r="R54" s="30"/>
    </row>
    <row r="55" ht="18.75" customHeight="1" thickBot="1"/>
    <row r="56" spans="1:18" ht="18.75" customHeight="1" thickBot="1">
      <c r="A56" s="64"/>
      <c r="B56" s="249" t="s">
        <v>141</v>
      </c>
      <c r="C56" s="250"/>
      <c r="D56" s="250"/>
      <c r="E56" s="250"/>
      <c r="F56" s="250"/>
      <c r="G56" s="250"/>
      <c r="H56" s="251"/>
      <c r="I56" s="252"/>
      <c r="J56" s="242" t="s">
        <v>19</v>
      </c>
      <c r="K56" s="71"/>
      <c r="L56" s="240" t="s">
        <v>141</v>
      </c>
      <c r="M56" s="245"/>
      <c r="N56" s="246"/>
      <c r="O56" s="246"/>
      <c r="P56" s="246"/>
      <c r="Q56" s="247"/>
      <c r="R56" s="248"/>
    </row>
    <row r="57" spans="1:18" ht="18.75" customHeight="1">
      <c r="A57" s="65"/>
      <c r="B57" s="234" t="s">
        <v>26</v>
      </c>
      <c r="C57" s="236" t="s">
        <v>18</v>
      </c>
      <c r="D57" s="237"/>
      <c r="E57" s="238"/>
      <c r="F57" s="238"/>
      <c r="G57" s="239"/>
      <c r="H57" s="240" t="s">
        <v>10</v>
      </c>
      <c r="I57" s="241"/>
      <c r="J57" s="243"/>
      <c r="K57" s="234" t="s">
        <v>26</v>
      </c>
      <c r="L57" s="236" t="s">
        <v>18</v>
      </c>
      <c r="M57" s="237"/>
      <c r="N57" s="238"/>
      <c r="O57" s="238"/>
      <c r="P57" s="239"/>
      <c r="Q57" s="240" t="s">
        <v>10</v>
      </c>
      <c r="R57" s="241"/>
    </row>
    <row r="58" spans="1:18" ht="18.75" customHeight="1" thickBot="1">
      <c r="A58" s="67"/>
      <c r="B58" s="235"/>
      <c r="C58" s="58" t="s">
        <v>62</v>
      </c>
      <c r="D58" s="66" t="s">
        <v>13</v>
      </c>
      <c r="E58" s="29"/>
      <c r="F58" s="66" t="s">
        <v>13</v>
      </c>
      <c r="G58" s="59" t="s">
        <v>63</v>
      </c>
      <c r="H58" s="58" t="s">
        <v>43</v>
      </c>
      <c r="I58" s="30" t="s">
        <v>42</v>
      </c>
      <c r="J58" s="244"/>
      <c r="K58" s="235"/>
      <c r="L58" s="58" t="s">
        <v>62</v>
      </c>
      <c r="M58" s="66" t="s">
        <v>13</v>
      </c>
      <c r="N58" s="29"/>
      <c r="O58" s="66" t="s">
        <v>13</v>
      </c>
      <c r="P58" s="59" t="s">
        <v>63</v>
      </c>
      <c r="Q58" s="58" t="s">
        <v>43</v>
      </c>
      <c r="R58" s="30" t="s">
        <v>42</v>
      </c>
    </row>
    <row r="59" spans="1:18" ht="18.75" customHeight="1">
      <c r="A59" s="68" t="s">
        <v>5</v>
      </c>
      <c r="B59" s="97" t="s">
        <v>3</v>
      </c>
      <c r="C59" s="55" t="str">
        <f>C45</f>
        <v>VALOR FC</v>
      </c>
      <c r="D59" s="52">
        <v>0</v>
      </c>
      <c r="E59" s="52" t="s">
        <v>20</v>
      </c>
      <c r="F59" s="52">
        <v>0</v>
      </c>
      <c r="G59" s="53" t="str">
        <f>L46</f>
        <v>庵原SC SS</v>
      </c>
      <c r="H59" s="71" t="str">
        <f>C52</f>
        <v>SALFUS oRs</v>
      </c>
      <c r="I59" s="54" t="str">
        <f>G52</f>
        <v>由比SSS</v>
      </c>
      <c r="J59" s="69">
        <v>0.5</v>
      </c>
      <c r="K59" s="78" t="s">
        <v>3</v>
      </c>
      <c r="L59" s="55" t="str">
        <f>P45</f>
        <v>岡小SSS</v>
      </c>
      <c r="M59" s="72">
        <v>0</v>
      </c>
      <c r="N59" s="52" t="s">
        <v>20</v>
      </c>
      <c r="O59" s="72">
        <v>3</v>
      </c>
      <c r="P59" s="79" t="str">
        <f>G45</f>
        <v>不二見SSS</v>
      </c>
      <c r="Q59" s="71" t="str">
        <f>L52</f>
        <v>清水北SSS</v>
      </c>
      <c r="R59" s="54" t="str">
        <f>P52</f>
        <v>清水クラブSS</v>
      </c>
    </row>
    <row r="60" spans="1:18" ht="18.75" customHeight="1">
      <c r="A60" s="65" t="s">
        <v>6</v>
      </c>
      <c r="B60" s="98" t="s">
        <v>3</v>
      </c>
      <c r="C60" s="57" t="str">
        <f>P45</f>
        <v>岡小SSS</v>
      </c>
      <c r="D60" s="28">
        <v>0</v>
      </c>
      <c r="E60" s="28" t="s">
        <v>20</v>
      </c>
      <c r="F60" s="28">
        <v>2</v>
      </c>
      <c r="G60" s="56" t="str">
        <f>L46</f>
        <v>庵原SC SS</v>
      </c>
      <c r="H60" s="27" t="str">
        <f>G53</f>
        <v>由比SSS</v>
      </c>
      <c r="I60" s="26" t="str">
        <f>C53</f>
        <v>清水北SSS</v>
      </c>
      <c r="J60" s="69">
        <v>0.5416666666666666</v>
      </c>
      <c r="K60" s="85" t="s">
        <v>3</v>
      </c>
      <c r="L60" s="57" t="str">
        <f>G45</f>
        <v>不二見SSS</v>
      </c>
      <c r="M60" s="28">
        <v>1</v>
      </c>
      <c r="N60" s="28" t="s">
        <v>20</v>
      </c>
      <c r="O60" s="28">
        <v>2</v>
      </c>
      <c r="P60" s="56" t="str">
        <f>G46</f>
        <v>袖師SSS</v>
      </c>
      <c r="Q60" s="27" t="str">
        <f>L53</f>
        <v>清水クラブSS</v>
      </c>
      <c r="R60" s="26" t="str">
        <f>P53</f>
        <v>三保FC</v>
      </c>
    </row>
    <row r="61" spans="1:18" ht="18.75" customHeight="1" thickBot="1">
      <c r="A61" s="67" t="s">
        <v>9</v>
      </c>
      <c r="B61" s="99"/>
      <c r="C61" s="58"/>
      <c r="D61" s="29"/>
      <c r="E61" s="29" t="s">
        <v>20</v>
      </c>
      <c r="F61" s="38"/>
      <c r="G61" s="75"/>
      <c r="H61" s="73"/>
      <c r="I61" s="30"/>
      <c r="J61" s="70"/>
      <c r="K61" s="87"/>
      <c r="L61" s="88"/>
      <c r="M61" s="89"/>
      <c r="N61" s="89"/>
      <c r="O61" s="89"/>
      <c r="P61" s="90"/>
      <c r="Q61" s="73"/>
      <c r="R61" s="30"/>
    </row>
    <row r="62" ht="18.75" customHeight="1"/>
    <row r="63" ht="18.75" customHeight="1"/>
    <row r="64" ht="18.75" customHeight="1"/>
    <row r="65" ht="18.75" customHeight="1"/>
    <row r="66" spans="1:18" ht="18.75" customHeight="1">
      <c r="A66" s="258" t="s">
        <v>155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</row>
    <row r="67" ht="18.75" customHeight="1" thickBot="1"/>
    <row r="68" spans="1:18" ht="18.75" customHeight="1" thickBot="1">
      <c r="A68" s="64"/>
      <c r="B68" s="71"/>
      <c r="C68" s="240" t="s">
        <v>142</v>
      </c>
      <c r="D68" s="245"/>
      <c r="E68" s="246"/>
      <c r="F68" s="246"/>
      <c r="G68" s="246"/>
      <c r="H68" s="247"/>
      <c r="I68" s="248"/>
      <c r="J68" s="242" t="s">
        <v>19</v>
      </c>
      <c r="K68" s="71"/>
      <c r="L68" s="240"/>
      <c r="M68" s="245"/>
      <c r="N68" s="246"/>
      <c r="O68" s="246"/>
      <c r="P68" s="246"/>
      <c r="Q68" s="247"/>
      <c r="R68" s="248"/>
    </row>
    <row r="69" spans="1:18" ht="18.75" customHeight="1">
      <c r="A69" s="65"/>
      <c r="B69" s="234" t="s">
        <v>26</v>
      </c>
      <c r="C69" s="236" t="s">
        <v>18</v>
      </c>
      <c r="D69" s="237"/>
      <c r="E69" s="238"/>
      <c r="F69" s="238"/>
      <c r="G69" s="239"/>
      <c r="H69" s="240" t="s">
        <v>10</v>
      </c>
      <c r="I69" s="241"/>
      <c r="J69" s="243"/>
      <c r="K69" s="234" t="s">
        <v>26</v>
      </c>
      <c r="L69" s="236" t="s">
        <v>18</v>
      </c>
      <c r="M69" s="237"/>
      <c r="N69" s="238"/>
      <c r="O69" s="238"/>
      <c r="P69" s="239"/>
      <c r="Q69" s="240" t="s">
        <v>10</v>
      </c>
      <c r="R69" s="241"/>
    </row>
    <row r="70" spans="1:18" ht="18.75" customHeight="1" thickBot="1">
      <c r="A70" s="67"/>
      <c r="B70" s="235"/>
      <c r="C70" s="58" t="s">
        <v>62</v>
      </c>
      <c r="D70" s="66" t="s">
        <v>13</v>
      </c>
      <c r="E70" s="29"/>
      <c r="F70" s="66" t="s">
        <v>13</v>
      </c>
      <c r="G70" s="59" t="s">
        <v>63</v>
      </c>
      <c r="H70" s="58" t="s">
        <v>43</v>
      </c>
      <c r="I70" s="30" t="s">
        <v>42</v>
      </c>
      <c r="J70" s="244"/>
      <c r="K70" s="235"/>
      <c r="L70" s="58" t="s">
        <v>62</v>
      </c>
      <c r="M70" s="66" t="s">
        <v>13</v>
      </c>
      <c r="N70" s="29"/>
      <c r="O70" s="66" t="s">
        <v>13</v>
      </c>
      <c r="P70" s="59" t="s">
        <v>63</v>
      </c>
      <c r="Q70" s="58" t="s">
        <v>43</v>
      </c>
      <c r="R70" s="30" t="s">
        <v>42</v>
      </c>
    </row>
    <row r="71" spans="1:18" ht="18.75" customHeight="1">
      <c r="A71" s="68" t="s">
        <v>5</v>
      </c>
      <c r="B71" s="78" t="s">
        <v>2</v>
      </c>
      <c r="C71" s="55" t="s">
        <v>107</v>
      </c>
      <c r="D71" s="72">
        <v>5</v>
      </c>
      <c r="E71" s="52" t="s">
        <v>20</v>
      </c>
      <c r="F71" s="72">
        <v>0</v>
      </c>
      <c r="G71" s="100" t="s">
        <v>147</v>
      </c>
      <c r="H71" s="71" t="str">
        <f>C72</f>
        <v>VALOR FC</v>
      </c>
      <c r="I71" s="54" t="str">
        <f>G72</f>
        <v>岡小SSS</v>
      </c>
      <c r="J71" s="69">
        <v>0.7916666666666666</v>
      </c>
      <c r="K71" s="78"/>
      <c r="L71" s="55"/>
      <c r="M71" s="72"/>
      <c r="N71" s="52"/>
      <c r="O71" s="72"/>
      <c r="P71" s="100"/>
      <c r="Q71" s="71"/>
      <c r="R71" s="54"/>
    </row>
    <row r="72" spans="1:18" ht="18.75" customHeight="1">
      <c r="A72" s="65" t="s">
        <v>6</v>
      </c>
      <c r="B72" s="91" t="s">
        <v>3</v>
      </c>
      <c r="C72" s="77" t="s">
        <v>117</v>
      </c>
      <c r="D72" s="80">
        <v>5</v>
      </c>
      <c r="E72" s="49" t="s">
        <v>20</v>
      </c>
      <c r="F72" s="80">
        <v>0</v>
      </c>
      <c r="G72" s="92" t="s">
        <v>148</v>
      </c>
      <c r="H72" s="27" t="str">
        <f>C71</f>
        <v>SALFUS oRs</v>
      </c>
      <c r="I72" s="26" t="str">
        <f>G71</f>
        <v>清水北SSS</v>
      </c>
      <c r="J72" s="69">
        <v>0.8333333333333334</v>
      </c>
      <c r="K72" s="91"/>
      <c r="L72" s="77"/>
      <c r="M72" s="80"/>
      <c r="N72" s="49"/>
      <c r="O72" s="80"/>
      <c r="P72" s="92"/>
      <c r="Q72" s="27"/>
      <c r="R72" s="26"/>
    </row>
    <row r="73" spans="1:18" ht="18.75" customHeight="1" thickBot="1">
      <c r="A73" s="67" t="s">
        <v>9</v>
      </c>
      <c r="B73" s="87"/>
      <c r="C73" s="88"/>
      <c r="D73" s="89"/>
      <c r="E73" s="89"/>
      <c r="F73" s="89"/>
      <c r="G73" s="90"/>
      <c r="H73" s="73"/>
      <c r="I73" s="30"/>
      <c r="J73" s="70"/>
      <c r="K73" s="87"/>
      <c r="L73" s="88"/>
      <c r="M73" s="89"/>
      <c r="N73" s="89"/>
      <c r="O73" s="89"/>
      <c r="P73" s="90"/>
      <c r="Q73" s="73"/>
      <c r="R73" s="30"/>
    </row>
    <row r="74" ht="18.75" customHeight="1" thickBot="1"/>
    <row r="75" spans="1:18" ht="18.75" customHeight="1" thickBot="1">
      <c r="A75" s="64"/>
      <c r="B75" s="71"/>
      <c r="C75" s="240" t="s">
        <v>149</v>
      </c>
      <c r="D75" s="245"/>
      <c r="E75" s="246"/>
      <c r="F75" s="246"/>
      <c r="G75" s="246"/>
      <c r="H75" s="247"/>
      <c r="I75" s="248"/>
      <c r="J75" s="242" t="s">
        <v>19</v>
      </c>
      <c r="K75" s="71"/>
      <c r="L75" s="240" t="s">
        <v>150</v>
      </c>
      <c r="M75" s="245"/>
      <c r="N75" s="246"/>
      <c r="O75" s="246"/>
      <c r="P75" s="246"/>
      <c r="Q75" s="247"/>
      <c r="R75" s="248"/>
    </row>
    <row r="76" spans="1:18" ht="18.75" customHeight="1">
      <c r="A76" s="65"/>
      <c r="B76" s="234" t="s">
        <v>26</v>
      </c>
      <c r="C76" s="236" t="s">
        <v>18</v>
      </c>
      <c r="D76" s="237"/>
      <c r="E76" s="238"/>
      <c r="F76" s="238"/>
      <c r="G76" s="239"/>
      <c r="H76" s="240" t="s">
        <v>10</v>
      </c>
      <c r="I76" s="241"/>
      <c r="J76" s="243"/>
      <c r="K76" s="234" t="s">
        <v>26</v>
      </c>
      <c r="L76" s="236" t="s">
        <v>18</v>
      </c>
      <c r="M76" s="237"/>
      <c r="N76" s="238"/>
      <c r="O76" s="238"/>
      <c r="P76" s="239"/>
      <c r="Q76" s="240" t="s">
        <v>10</v>
      </c>
      <c r="R76" s="241"/>
    </row>
    <row r="77" spans="1:18" ht="18.75" customHeight="1" thickBot="1">
      <c r="A77" s="67"/>
      <c r="B77" s="235"/>
      <c r="C77" s="58" t="s">
        <v>62</v>
      </c>
      <c r="D77" s="66" t="s">
        <v>13</v>
      </c>
      <c r="E77" s="29"/>
      <c r="F77" s="66" t="s">
        <v>13</v>
      </c>
      <c r="G77" s="59" t="s">
        <v>63</v>
      </c>
      <c r="H77" s="58" t="s">
        <v>43</v>
      </c>
      <c r="I77" s="30" t="s">
        <v>42</v>
      </c>
      <c r="J77" s="244"/>
      <c r="K77" s="235"/>
      <c r="L77" s="58" t="s">
        <v>62</v>
      </c>
      <c r="M77" s="66" t="s">
        <v>13</v>
      </c>
      <c r="N77" s="29"/>
      <c r="O77" s="66" t="s">
        <v>13</v>
      </c>
      <c r="P77" s="59" t="s">
        <v>63</v>
      </c>
      <c r="Q77" s="58" t="s">
        <v>43</v>
      </c>
      <c r="R77" s="30" t="s">
        <v>42</v>
      </c>
    </row>
    <row r="78" spans="1:18" ht="18.75" customHeight="1">
      <c r="A78" s="68" t="s">
        <v>5</v>
      </c>
      <c r="B78" s="78" t="s">
        <v>2</v>
      </c>
      <c r="C78" s="55" t="s">
        <v>143</v>
      </c>
      <c r="D78" s="72">
        <v>1</v>
      </c>
      <c r="E78" s="52" t="s">
        <v>20</v>
      </c>
      <c r="F78" s="72">
        <v>2</v>
      </c>
      <c r="G78" s="100" t="s">
        <v>145</v>
      </c>
      <c r="H78" s="71" t="s">
        <v>144</v>
      </c>
      <c r="I78" s="54" t="s">
        <v>146</v>
      </c>
      <c r="J78" s="158">
        <v>0.5416666666666666</v>
      </c>
      <c r="K78" s="78" t="s">
        <v>3</v>
      </c>
      <c r="L78" s="77" t="s">
        <v>144</v>
      </c>
      <c r="M78" s="80">
        <v>0</v>
      </c>
      <c r="N78" s="49" t="s">
        <v>20</v>
      </c>
      <c r="O78" s="80">
        <v>0</v>
      </c>
      <c r="P78" s="92" t="s">
        <v>146</v>
      </c>
      <c r="Q78" s="71" t="s">
        <v>151</v>
      </c>
      <c r="R78" s="54" t="s">
        <v>110</v>
      </c>
    </row>
    <row r="79" spans="1:18" ht="18.75" customHeight="1" thickBot="1">
      <c r="A79" s="67" t="s">
        <v>6</v>
      </c>
      <c r="B79" s="87"/>
      <c r="C79" s="88"/>
      <c r="D79" s="89"/>
      <c r="E79" s="89"/>
      <c r="F79" s="89"/>
      <c r="G79" s="90"/>
      <c r="H79" s="73"/>
      <c r="I79" s="30"/>
      <c r="J79" s="159"/>
      <c r="K79" s="87"/>
      <c r="L79" s="88"/>
      <c r="M79" s="89"/>
      <c r="N79" s="89"/>
      <c r="O79" s="89"/>
      <c r="P79" s="90"/>
      <c r="Q79" s="73"/>
      <c r="R79" s="30"/>
    </row>
    <row r="80" spans="1:18" ht="18.75" customHeight="1">
      <c r="A80" s="39"/>
      <c r="B80" s="280"/>
      <c r="C80" s="280"/>
      <c r="D80" s="280"/>
      <c r="E80" s="280"/>
      <c r="F80" s="280"/>
      <c r="G80" s="280"/>
      <c r="H80" s="39"/>
      <c r="I80" s="39"/>
      <c r="J80" s="104"/>
      <c r="K80" s="280"/>
      <c r="L80" s="280"/>
      <c r="M80" s="280"/>
      <c r="N80" s="280"/>
      <c r="O80" s="280"/>
      <c r="P80" s="280"/>
      <c r="Q80" s="39"/>
      <c r="R80" s="39"/>
    </row>
    <row r="81" spans="1:3" ht="18.75" customHeight="1" thickBot="1">
      <c r="A81" s="281" t="s">
        <v>156</v>
      </c>
      <c r="B81" s="281"/>
      <c r="C81" s="281"/>
    </row>
    <row r="82" spans="1:18" ht="18.75" customHeight="1" thickBot="1">
      <c r="A82" s="64"/>
      <c r="B82" s="71"/>
      <c r="C82" s="240" t="s">
        <v>152</v>
      </c>
      <c r="D82" s="245"/>
      <c r="E82" s="246"/>
      <c r="F82" s="246"/>
      <c r="G82" s="246"/>
      <c r="H82" s="247"/>
      <c r="I82" s="248"/>
      <c r="J82" s="242" t="s">
        <v>19</v>
      </c>
      <c r="K82" s="71"/>
      <c r="L82" s="240"/>
      <c r="M82" s="245"/>
      <c r="N82" s="246"/>
      <c r="O82" s="246"/>
      <c r="P82" s="246"/>
      <c r="Q82" s="247"/>
      <c r="R82" s="248"/>
    </row>
    <row r="83" spans="1:18" ht="18.75" customHeight="1">
      <c r="A83" s="65"/>
      <c r="B83" s="234" t="s">
        <v>26</v>
      </c>
      <c r="C83" s="236" t="s">
        <v>18</v>
      </c>
      <c r="D83" s="237"/>
      <c r="E83" s="238"/>
      <c r="F83" s="238"/>
      <c r="G83" s="239"/>
      <c r="H83" s="240" t="s">
        <v>10</v>
      </c>
      <c r="I83" s="241"/>
      <c r="J83" s="243"/>
      <c r="K83" s="234" t="s">
        <v>26</v>
      </c>
      <c r="L83" s="236" t="s">
        <v>18</v>
      </c>
      <c r="M83" s="237"/>
      <c r="N83" s="238"/>
      <c r="O83" s="238"/>
      <c r="P83" s="239"/>
      <c r="Q83" s="240" t="s">
        <v>10</v>
      </c>
      <c r="R83" s="241"/>
    </row>
    <row r="84" spans="1:18" ht="18.75" customHeight="1" thickBot="1">
      <c r="A84" s="67"/>
      <c r="B84" s="235"/>
      <c r="C84" s="58" t="s">
        <v>62</v>
      </c>
      <c r="D84" s="66" t="s">
        <v>13</v>
      </c>
      <c r="E84" s="29"/>
      <c r="F84" s="66" t="s">
        <v>13</v>
      </c>
      <c r="G84" s="59" t="s">
        <v>63</v>
      </c>
      <c r="H84" s="58" t="s">
        <v>43</v>
      </c>
      <c r="I84" s="30" t="s">
        <v>42</v>
      </c>
      <c r="J84" s="244"/>
      <c r="K84" s="235"/>
      <c r="L84" s="58" t="s">
        <v>62</v>
      </c>
      <c r="M84" s="66" t="s">
        <v>13</v>
      </c>
      <c r="N84" s="29"/>
      <c r="O84" s="66" t="s">
        <v>13</v>
      </c>
      <c r="P84" s="59" t="s">
        <v>63</v>
      </c>
      <c r="Q84" s="58" t="s">
        <v>43</v>
      </c>
      <c r="R84" s="30" t="s">
        <v>42</v>
      </c>
    </row>
    <row r="85" spans="1:18" ht="18.75" customHeight="1">
      <c r="A85" s="68" t="s">
        <v>5</v>
      </c>
      <c r="B85" s="78" t="s">
        <v>2</v>
      </c>
      <c r="C85" s="55" t="s">
        <v>143</v>
      </c>
      <c r="D85" s="72">
        <v>0</v>
      </c>
      <c r="E85" s="52" t="s">
        <v>20</v>
      </c>
      <c r="F85" s="72">
        <v>1</v>
      </c>
      <c r="G85" s="100" t="s">
        <v>104</v>
      </c>
      <c r="H85" s="71" t="s">
        <v>153</v>
      </c>
      <c r="I85" s="54" t="s">
        <v>153</v>
      </c>
      <c r="J85" s="158">
        <v>0.5416666666666666</v>
      </c>
      <c r="K85" s="78" t="s">
        <v>3</v>
      </c>
      <c r="L85" s="77"/>
      <c r="M85" s="80"/>
      <c r="N85" s="49"/>
      <c r="O85" s="80"/>
      <c r="P85" s="92"/>
      <c r="Q85" s="71"/>
      <c r="R85" s="54"/>
    </row>
    <row r="86" spans="1:18" ht="18.75" customHeight="1" thickBot="1">
      <c r="A86" s="67" t="s">
        <v>6</v>
      </c>
      <c r="B86" s="87"/>
      <c r="C86" s="88"/>
      <c r="D86" s="89"/>
      <c r="E86" s="89"/>
      <c r="F86" s="89"/>
      <c r="G86" s="90"/>
      <c r="H86" s="73"/>
      <c r="I86" s="30"/>
      <c r="J86" s="159"/>
      <c r="K86" s="87"/>
      <c r="L86" s="88"/>
      <c r="M86" s="89"/>
      <c r="N86" s="89"/>
      <c r="O86" s="89"/>
      <c r="P86" s="90"/>
      <c r="Q86" s="73"/>
      <c r="R86" s="30"/>
    </row>
  </sheetData>
  <sheetProtection/>
  <mergeCells count="89">
    <mergeCell ref="A33:R33"/>
    <mergeCell ref="A66:R66"/>
    <mergeCell ref="A81:C81"/>
    <mergeCell ref="C82:I82"/>
    <mergeCell ref="J82:J84"/>
    <mergeCell ref="L82:R82"/>
    <mergeCell ref="B83:B84"/>
    <mergeCell ref="C83:G83"/>
    <mergeCell ref="H83:I83"/>
    <mergeCell ref="K83:K84"/>
    <mergeCell ref="L83:P83"/>
    <mergeCell ref="Q83:R83"/>
    <mergeCell ref="Q36:R36"/>
    <mergeCell ref="J68:J70"/>
    <mergeCell ref="L68:R68"/>
    <mergeCell ref="B69:B70"/>
    <mergeCell ref="C69:G69"/>
    <mergeCell ref="H69:I69"/>
    <mergeCell ref="K69:K70"/>
    <mergeCell ref="L69:P69"/>
    <mergeCell ref="Q69:R69"/>
    <mergeCell ref="B42:I42"/>
    <mergeCell ref="A1:R1"/>
    <mergeCell ref="C4:G4"/>
    <mergeCell ref="C16:G16"/>
    <mergeCell ref="L4:P4"/>
    <mergeCell ref="L16:P16"/>
    <mergeCell ref="Q4:R4"/>
    <mergeCell ref="K3:R3"/>
    <mergeCell ref="K4:K5"/>
    <mergeCell ref="L15:R15"/>
    <mergeCell ref="J15:J17"/>
    <mergeCell ref="Q16:R16"/>
    <mergeCell ref="B4:B5"/>
    <mergeCell ref="B3:I3"/>
    <mergeCell ref="B15:I15"/>
    <mergeCell ref="B16:B17"/>
    <mergeCell ref="K16:K17"/>
    <mergeCell ref="H4:I4"/>
    <mergeCell ref="H16:I16"/>
    <mergeCell ref="C6:R6"/>
    <mergeCell ref="A3:A5"/>
    <mergeCell ref="B35:I35"/>
    <mergeCell ref="J35:J37"/>
    <mergeCell ref="L35:R35"/>
    <mergeCell ref="B36:B37"/>
    <mergeCell ref="C36:G36"/>
    <mergeCell ref="H36:I36"/>
    <mergeCell ref="K36:K37"/>
    <mergeCell ref="L36:P36"/>
    <mergeCell ref="J3:J5"/>
    <mergeCell ref="L57:P57"/>
    <mergeCell ref="Q57:R57"/>
    <mergeCell ref="B43:B44"/>
    <mergeCell ref="C43:G43"/>
    <mergeCell ref="H43:I43"/>
    <mergeCell ref="K43:K44"/>
    <mergeCell ref="L43:P43"/>
    <mergeCell ref="Q43:R43"/>
    <mergeCell ref="J42:J44"/>
    <mergeCell ref="L42:R42"/>
    <mergeCell ref="Q50:R50"/>
    <mergeCell ref="A15:A17"/>
    <mergeCell ref="C18:R18"/>
    <mergeCell ref="B56:I56"/>
    <mergeCell ref="J56:J58"/>
    <mergeCell ref="L56:R56"/>
    <mergeCell ref="B57:B58"/>
    <mergeCell ref="C57:G57"/>
    <mergeCell ref="H57:I57"/>
    <mergeCell ref="K57:K58"/>
    <mergeCell ref="C68:I68"/>
    <mergeCell ref="C75:I75"/>
    <mergeCell ref="B49:I49"/>
    <mergeCell ref="J49:J51"/>
    <mergeCell ref="L49:R49"/>
    <mergeCell ref="B50:B51"/>
    <mergeCell ref="C50:G50"/>
    <mergeCell ref="H50:I50"/>
    <mergeCell ref="K50:K51"/>
    <mergeCell ref="L50:P50"/>
    <mergeCell ref="B76:B77"/>
    <mergeCell ref="C76:G76"/>
    <mergeCell ref="H76:I76"/>
    <mergeCell ref="J75:J77"/>
    <mergeCell ref="L75:R75"/>
    <mergeCell ref="K76:K77"/>
    <mergeCell ref="L76:P76"/>
    <mergeCell ref="Q76:R76"/>
  </mergeCells>
  <printOptions/>
  <pageMargins left="0.39" right="0.2" top="0.2" bottom="0.23" header="0.16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zoomScalePageLayoutView="0" workbookViewId="0" topLeftCell="A46">
      <selection activeCell="X46" sqref="X1:X16384"/>
    </sheetView>
  </sheetViews>
  <sheetFormatPr defaultColWidth="9.140625" defaultRowHeight="15"/>
  <cols>
    <col min="1" max="1" width="16.28125" style="47" customWidth="1"/>
    <col min="2" max="10" width="3.57421875" style="47" customWidth="1"/>
    <col min="11" max="13" width="3.57421875" style="47" hidden="1" customWidth="1"/>
    <col min="14" max="22" width="7.57421875" style="48" customWidth="1"/>
    <col min="23" max="23" width="9.00390625" style="48" customWidth="1"/>
    <col min="24" max="24" width="9.00390625" style="48" hidden="1" customWidth="1"/>
    <col min="25" max="16384" width="9.00390625" style="48" customWidth="1"/>
  </cols>
  <sheetData>
    <row r="1" spans="1:22" s="45" customFormat="1" ht="23.25" customHeight="1">
      <c r="A1" s="46" t="s">
        <v>37</v>
      </c>
      <c r="B1" s="265" t="str">
        <f>A2</f>
        <v>清水クラブSS</v>
      </c>
      <c r="C1" s="265"/>
      <c r="D1" s="265"/>
      <c r="E1" s="266" t="str">
        <f>A4</f>
        <v>RISE SC</v>
      </c>
      <c r="F1" s="266"/>
      <c r="G1" s="266"/>
      <c r="H1" s="266" t="str">
        <f>A6</f>
        <v>清水ヴァーモス</v>
      </c>
      <c r="I1" s="266"/>
      <c r="J1" s="266"/>
      <c r="K1" s="269" t="e">
        <f>#REF!</f>
        <v>#REF!</v>
      </c>
      <c r="L1" s="270"/>
      <c r="M1" s="271"/>
      <c r="N1" s="33" t="s">
        <v>12</v>
      </c>
      <c r="O1" s="34" t="s">
        <v>29</v>
      </c>
      <c r="P1" s="34" t="s">
        <v>30</v>
      </c>
      <c r="Q1" s="34" t="s">
        <v>31</v>
      </c>
      <c r="R1" s="35" t="s">
        <v>13</v>
      </c>
      <c r="S1" s="35" t="s">
        <v>32</v>
      </c>
      <c r="T1" s="37" t="s">
        <v>33</v>
      </c>
      <c r="U1" s="34" t="s">
        <v>34</v>
      </c>
      <c r="V1" s="36" t="s">
        <v>35</v>
      </c>
    </row>
    <row r="2" spans="1:24" s="45" customFormat="1" ht="23.25" customHeight="1">
      <c r="A2" s="267" t="str">
        <f>'1次リーグ'!C15</f>
        <v>清水クラブSS</v>
      </c>
      <c r="B2" s="263"/>
      <c r="C2" s="263"/>
      <c r="D2" s="263"/>
      <c r="E2" s="40">
        <v>4</v>
      </c>
      <c r="F2" s="42" t="s">
        <v>36</v>
      </c>
      <c r="G2" s="41">
        <v>0</v>
      </c>
      <c r="H2" s="40">
        <v>7</v>
      </c>
      <c r="I2" s="42" t="s">
        <v>36</v>
      </c>
      <c r="J2" s="41">
        <v>1</v>
      </c>
      <c r="K2" s="40"/>
      <c r="L2" s="42" t="s">
        <v>36</v>
      </c>
      <c r="M2" s="41"/>
      <c r="N2" s="268">
        <f>COUNTIF(E3:M3,"○")+COUNTIF(E3:M3,"△")+COUNTIF(E3:M3,"●")</f>
        <v>2</v>
      </c>
      <c r="O2" s="268">
        <f>COUNTIF(E3:M3,"○")</f>
        <v>2</v>
      </c>
      <c r="P2" s="268">
        <f>COUNTIF(E3:M3,"●")</f>
        <v>0</v>
      </c>
      <c r="Q2" s="268">
        <f>COUNTIF(E3:M3,"△")</f>
        <v>0</v>
      </c>
      <c r="R2" s="268">
        <f>SUM(E2,H2,K2)</f>
        <v>11</v>
      </c>
      <c r="S2" s="268">
        <f>SUM(G2,J2,M2)</f>
        <v>1</v>
      </c>
      <c r="T2" s="268">
        <f>R2-S2</f>
        <v>10</v>
      </c>
      <c r="U2" s="268">
        <f>IF(COUNT(O2:Q3),O2*3+Q2,)</f>
        <v>6</v>
      </c>
      <c r="V2" s="272">
        <f>RANK(X2,$X2:$X7,0)</f>
        <v>1</v>
      </c>
      <c r="X2" s="274">
        <f>U2*100+T2+R2/100</f>
        <v>610.11</v>
      </c>
    </row>
    <row r="3" spans="1:24" s="45" customFormat="1" ht="23.25" customHeight="1">
      <c r="A3" s="267"/>
      <c r="B3" s="263"/>
      <c r="C3" s="263"/>
      <c r="D3" s="263"/>
      <c r="E3" s="264" t="str">
        <f>IF(E2="","",IF(E2&gt;G2,"○",IF(E2=G2,"△",IF(E2&lt;G2,"●"))))</f>
        <v>○</v>
      </c>
      <c r="F3" s="264"/>
      <c r="G3" s="264"/>
      <c r="H3" s="264" t="str">
        <f>IF(H2="","",IF(H2&gt;J2,"○",IF(H2=J2,"△",IF(H2&lt;J2,"●"))))</f>
        <v>○</v>
      </c>
      <c r="I3" s="264"/>
      <c r="J3" s="264"/>
      <c r="K3" s="259">
        <f>IF(K2="","",IF(K2&gt;M2,"○",IF(K2=M2,"△",IF(K2&lt;M2,"●"))))</f>
      </c>
      <c r="L3" s="260"/>
      <c r="M3" s="261"/>
      <c r="N3" s="268"/>
      <c r="O3" s="268"/>
      <c r="P3" s="268"/>
      <c r="Q3" s="268"/>
      <c r="R3" s="268"/>
      <c r="S3" s="268"/>
      <c r="T3" s="268"/>
      <c r="U3" s="268"/>
      <c r="V3" s="273"/>
      <c r="X3" s="274"/>
    </row>
    <row r="4" spans="1:24" s="45" customFormat="1" ht="23.25" customHeight="1">
      <c r="A4" s="262" t="str">
        <f>'1次リーグ'!C16</f>
        <v>RISE SC</v>
      </c>
      <c r="B4" s="43">
        <f>IF(G2="","",G2)</f>
        <v>0</v>
      </c>
      <c r="C4" s="42" t="s">
        <v>36</v>
      </c>
      <c r="D4" s="44">
        <f>IF(E2="","",E2)</f>
        <v>4</v>
      </c>
      <c r="E4" s="263"/>
      <c r="F4" s="263"/>
      <c r="G4" s="263"/>
      <c r="H4" s="40">
        <v>1</v>
      </c>
      <c r="I4" s="42" t="s">
        <v>36</v>
      </c>
      <c r="J4" s="41">
        <v>0</v>
      </c>
      <c r="K4" s="40"/>
      <c r="L4" s="42" t="s">
        <v>36</v>
      </c>
      <c r="M4" s="41"/>
      <c r="N4" s="268">
        <f>COUNTIF(B5:M5,"○")+COUNTIF(B5:M5,"△")+COUNTIF(B5:M5,"●")</f>
        <v>2</v>
      </c>
      <c r="O4" s="268">
        <f>COUNTIF(B5:M5,"○")</f>
        <v>1</v>
      </c>
      <c r="P4" s="268">
        <f>COUNTIF(B5:M5,"●")</f>
        <v>1</v>
      </c>
      <c r="Q4" s="268">
        <f>COUNTIF(B5:M5,"△")</f>
        <v>0</v>
      </c>
      <c r="R4" s="268">
        <f>SUM(B4,H4,K4)</f>
        <v>1</v>
      </c>
      <c r="S4" s="268">
        <f>SUM(D4,J4,M4)</f>
        <v>4</v>
      </c>
      <c r="T4" s="268">
        <f>R4-S4</f>
        <v>-3</v>
      </c>
      <c r="U4" s="268">
        <f>IF(COUNT(O4:Q5),O4*3+Q4,)</f>
        <v>3</v>
      </c>
      <c r="V4" s="272">
        <f>RANK(X4,$X2:$X7,0)</f>
        <v>2</v>
      </c>
      <c r="X4" s="275">
        <f>U4*100+T4+R4/100</f>
        <v>297.01</v>
      </c>
    </row>
    <row r="5" spans="1:24" s="45" customFormat="1" ht="23.25" customHeight="1">
      <c r="A5" s="262"/>
      <c r="B5" s="264" t="str">
        <f>IF(B4="","",IF(B4&gt;D4,"○",IF(B4=D4,"△",IF(B4&lt;D4,"●"))))</f>
        <v>●</v>
      </c>
      <c r="C5" s="264"/>
      <c r="D5" s="264"/>
      <c r="E5" s="263"/>
      <c r="F5" s="263"/>
      <c r="G5" s="263"/>
      <c r="H5" s="264" t="str">
        <f>IF(H4="","",IF(H4&gt;J4,"○",IF(H4=J4,"△",IF(H4&lt;J4,"●"))))</f>
        <v>○</v>
      </c>
      <c r="I5" s="264"/>
      <c r="J5" s="264"/>
      <c r="K5" s="259">
        <f>IF(K4="","",IF(K4&gt;M4,"○",IF(K4=M4,"△",IF(K4&lt;M4,"●"))))</f>
      </c>
      <c r="L5" s="260"/>
      <c r="M5" s="261"/>
      <c r="N5" s="268"/>
      <c r="O5" s="268"/>
      <c r="P5" s="268"/>
      <c r="Q5" s="268"/>
      <c r="R5" s="268"/>
      <c r="S5" s="268"/>
      <c r="T5" s="268"/>
      <c r="U5" s="268"/>
      <c r="V5" s="273"/>
      <c r="X5" s="275"/>
    </row>
    <row r="6" spans="1:24" s="45" customFormat="1" ht="23.25" customHeight="1">
      <c r="A6" s="262" t="str">
        <f>'1次リーグ'!C17</f>
        <v>清水ヴァーモス</v>
      </c>
      <c r="B6" s="43">
        <f>IF(J2="","",J2)</f>
        <v>1</v>
      </c>
      <c r="C6" s="42" t="s">
        <v>36</v>
      </c>
      <c r="D6" s="44">
        <f>IF(H2="","",H2)</f>
        <v>7</v>
      </c>
      <c r="E6" s="43">
        <f>IF(J4="","",J4)</f>
        <v>0</v>
      </c>
      <c r="F6" s="42" t="s">
        <v>36</v>
      </c>
      <c r="G6" s="44">
        <f>IF(H4="","",H4)</f>
        <v>1</v>
      </c>
      <c r="H6" s="263"/>
      <c r="I6" s="263"/>
      <c r="J6" s="263"/>
      <c r="K6" s="40"/>
      <c r="L6" s="42" t="s">
        <v>36</v>
      </c>
      <c r="M6" s="41"/>
      <c r="N6" s="268">
        <f>COUNTIF(B7:M7,"○")+COUNTIF(B7:M7,"△")+COUNTIF(B7:M7,"●")</f>
        <v>2</v>
      </c>
      <c r="O6" s="268">
        <f>COUNTIF(B7:M7,"○")</f>
        <v>0</v>
      </c>
      <c r="P6" s="268">
        <f>COUNTIF(B7:M7,"●")</f>
        <v>2</v>
      </c>
      <c r="Q6" s="268">
        <f>COUNTIF(B7:M7,"△")</f>
        <v>0</v>
      </c>
      <c r="R6" s="268">
        <f>SUM(B6,E6,K6)</f>
        <v>1</v>
      </c>
      <c r="S6" s="268">
        <f>SUM(D6,G6,M6)</f>
        <v>8</v>
      </c>
      <c r="T6" s="268">
        <f>R6-S6</f>
        <v>-7</v>
      </c>
      <c r="U6" s="268">
        <f>IF(COUNT(O6:Q7),O6*3+Q6,)</f>
        <v>0</v>
      </c>
      <c r="V6" s="272">
        <f>RANK(X6,$X2:$X7,0)</f>
        <v>3</v>
      </c>
      <c r="X6" s="275">
        <f>U6*100+T6+R6/100</f>
        <v>-6.99</v>
      </c>
    </row>
    <row r="7" spans="1:24" s="45" customFormat="1" ht="23.25" customHeight="1">
      <c r="A7" s="262"/>
      <c r="B7" s="264" t="str">
        <f>IF(B6="","",IF(B6&gt;D6,"○",IF(B6=D6,"△",IF(B6&lt;D6,"●"))))</f>
        <v>●</v>
      </c>
      <c r="C7" s="264"/>
      <c r="D7" s="264"/>
      <c r="E7" s="264" t="str">
        <f>IF(E6="","",IF(E6&gt;G6,"○",IF(E6=G6,"△",IF(E6&lt;G6,"●"))))</f>
        <v>●</v>
      </c>
      <c r="F7" s="264"/>
      <c r="G7" s="264"/>
      <c r="H7" s="263"/>
      <c r="I7" s="263"/>
      <c r="J7" s="263"/>
      <c r="K7" s="259">
        <f>IF(K6="","",IF(K6&gt;M6,"○",IF(K6=M6,"△",IF(K6&lt;M6,"●"))))</f>
      </c>
      <c r="L7" s="260"/>
      <c r="M7" s="261"/>
      <c r="N7" s="268"/>
      <c r="O7" s="268"/>
      <c r="P7" s="268"/>
      <c r="Q7" s="268"/>
      <c r="R7" s="268"/>
      <c r="S7" s="268"/>
      <c r="T7" s="268"/>
      <c r="U7" s="268"/>
      <c r="V7" s="273"/>
      <c r="X7" s="275"/>
    </row>
    <row r="8" ht="15" customHeight="1"/>
    <row r="9" spans="1:22" s="45" customFormat="1" ht="23.25" customHeight="1">
      <c r="A9" s="83" t="s">
        <v>44</v>
      </c>
      <c r="B9" s="265" t="str">
        <f>A10</f>
        <v>袖師SSS</v>
      </c>
      <c r="C9" s="265"/>
      <c r="D9" s="265"/>
      <c r="E9" s="266" t="str">
        <f>A12</f>
        <v>清水プエルトSC</v>
      </c>
      <c r="F9" s="266"/>
      <c r="G9" s="266"/>
      <c r="H9" s="266" t="str">
        <f>A14</f>
        <v>浜田SSS</v>
      </c>
      <c r="I9" s="266"/>
      <c r="J9" s="266"/>
      <c r="K9" s="269" t="e">
        <f>#REF!</f>
        <v>#REF!</v>
      </c>
      <c r="L9" s="270"/>
      <c r="M9" s="271"/>
      <c r="N9" s="33" t="s">
        <v>12</v>
      </c>
      <c r="O9" s="34" t="s">
        <v>29</v>
      </c>
      <c r="P9" s="34" t="s">
        <v>30</v>
      </c>
      <c r="Q9" s="34" t="s">
        <v>31</v>
      </c>
      <c r="R9" s="35" t="s">
        <v>13</v>
      </c>
      <c r="S9" s="35" t="s">
        <v>32</v>
      </c>
      <c r="T9" s="37" t="s">
        <v>33</v>
      </c>
      <c r="U9" s="34" t="s">
        <v>34</v>
      </c>
      <c r="V9" s="36" t="s">
        <v>35</v>
      </c>
    </row>
    <row r="10" spans="1:24" s="45" customFormat="1" ht="23.25" customHeight="1">
      <c r="A10" s="267" t="str">
        <f>'1次リーグ'!F15</f>
        <v>袖師SSS</v>
      </c>
      <c r="B10" s="263"/>
      <c r="C10" s="263"/>
      <c r="D10" s="263"/>
      <c r="E10" s="40">
        <v>1</v>
      </c>
      <c r="F10" s="42" t="s">
        <v>36</v>
      </c>
      <c r="G10" s="41">
        <v>0</v>
      </c>
      <c r="H10" s="40">
        <v>6</v>
      </c>
      <c r="I10" s="42" t="s">
        <v>36</v>
      </c>
      <c r="J10" s="41">
        <v>1</v>
      </c>
      <c r="K10" s="40"/>
      <c r="L10" s="42" t="s">
        <v>36</v>
      </c>
      <c r="M10" s="41"/>
      <c r="N10" s="268">
        <f>COUNTIF(E11:M11,"○")+COUNTIF(E11:M11,"△")+COUNTIF(E11:M11,"●")</f>
        <v>2</v>
      </c>
      <c r="O10" s="268">
        <f>COUNTIF(E11:M11,"○")</f>
        <v>2</v>
      </c>
      <c r="P10" s="268">
        <f>COUNTIF(E11:M11,"●")</f>
        <v>0</v>
      </c>
      <c r="Q10" s="268">
        <f>COUNTIF(E11:M11,"△")</f>
        <v>0</v>
      </c>
      <c r="R10" s="268">
        <f>SUM(E10,H10,K10)</f>
        <v>7</v>
      </c>
      <c r="S10" s="268">
        <f>SUM(G10,J10,M10)</f>
        <v>1</v>
      </c>
      <c r="T10" s="268">
        <f>R10-S10</f>
        <v>6</v>
      </c>
      <c r="U10" s="268">
        <f>IF(COUNT(O10:Q11),O10*3+Q10,)</f>
        <v>6</v>
      </c>
      <c r="V10" s="272">
        <f>RANK(X10,$X10:$X15,0)</f>
        <v>1</v>
      </c>
      <c r="X10" s="275">
        <f>U10*100+T10+R10/100</f>
        <v>606.07</v>
      </c>
    </row>
    <row r="11" spans="1:24" s="45" customFormat="1" ht="23.25" customHeight="1">
      <c r="A11" s="267"/>
      <c r="B11" s="263"/>
      <c r="C11" s="263"/>
      <c r="D11" s="263"/>
      <c r="E11" s="264" t="str">
        <f>IF(E10="","",IF(E10&gt;G10,"○",IF(E10=G10,"△",IF(E10&lt;G10,"●"))))</f>
        <v>○</v>
      </c>
      <c r="F11" s="264"/>
      <c r="G11" s="264"/>
      <c r="H11" s="264" t="str">
        <f>IF(H10="","",IF(H10&gt;J10,"○",IF(H10=J10,"△",IF(H10&lt;J10,"●"))))</f>
        <v>○</v>
      </c>
      <c r="I11" s="264"/>
      <c r="J11" s="264"/>
      <c r="K11" s="259">
        <f>IF(K10="","",IF(K10&gt;M10,"○",IF(K10=M10,"△",IF(K10&lt;M10,"●"))))</f>
      </c>
      <c r="L11" s="260"/>
      <c r="M11" s="261"/>
      <c r="N11" s="268"/>
      <c r="O11" s="268"/>
      <c r="P11" s="268"/>
      <c r="Q11" s="268"/>
      <c r="R11" s="268"/>
      <c r="S11" s="268"/>
      <c r="T11" s="268"/>
      <c r="U11" s="268"/>
      <c r="V11" s="273"/>
      <c r="X11" s="275"/>
    </row>
    <row r="12" spans="1:24" s="45" customFormat="1" ht="23.25" customHeight="1">
      <c r="A12" s="262" t="str">
        <f>'1次リーグ'!F16</f>
        <v>清水プエルトSC</v>
      </c>
      <c r="B12" s="43">
        <f>IF(G10="","",G10)</f>
        <v>0</v>
      </c>
      <c r="C12" s="42" t="s">
        <v>36</v>
      </c>
      <c r="D12" s="44">
        <f>IF(E10="","",E10)</f>
        <v>1</v>
      </c>
      <c r="E12" s="263"/>
      <c r="F12" s="263"/>
      <c r="G12" s="263"/>
      <c r="H12" s="40">
        <v>5</v>
      </c>
      <c r="I12" s="42" t="s">
        <v>36</v>
      </c>
      <c r="J12" s="41">
        <v>0</v>
      </c>
      <c r="K12" s="40"/>
      <c r="L12" s="42" t="s">
        <v>36</v>
      </c>
      <c r="M12" s="41"/>
      <c r="N12" s="268">
        <f>COUNTIF(B13:M13,"○")+COUNTIF(B13:M13,"△")+COUNTIF(B13:M13,"●")</f>
        <v>2</v>
      </c>
      <c r="O12" s="268">
        <f>COUNTIF(B13:M13,"○")</f>
        <v>1</v>
      </c>
      <c r="P12" s="268">
        <f>COUNTIF(B13:M13,"●")</f>
        <v>1</v>
      </c>
      <c r="Q12" s="268">
        <f>COUNTIF(B13:M13,"△")</f>
        <v>0</v>
      </c>
      <c r="R12" s="268">
        <f>SUM(B12,H12,K12)</f>
        <v>5</v>
      </c>
      <c r="S12" s="268">
        <f>SUM(D12,J12,M12)</f>
        <v>1</v>
      </c>
      <c r="T12" s="268">
        <f>R12-S12</f>
        <v>4</v>
      </c>
      <c r="U12" s="268">
        <f>IF(COUNT(O12:Q13),O12*3+Q12,)</f>
        <v>3</v>
      </c>
      <c r="V12" s="272">
        <f>RANK(X12,$X10:$X15,0)</f>
        <v>2</v>
      </c>
      <c r="X12" s="275">
        <f>U12*100+T12+R12/100</f>
        <v>304.05</v>
      </c>
    </row>
    <row r="13" spans="1:24" s="45" customFormat="1" ht="23.25" customHeight="1">
      <c r="A13" s="262"/>
      <c r="B13" s="264" t="str">
        <f>IF(B12="","",IF(B12&gt;D12,"○",IF(B12=D12,"△",IF(B12&lt;D12,"●"))))</f>
        <v>●</v>
      </c>
      <c r="C13" s="264"/>
      <c r="D13" s="264"/>
      <c r="E13" s="263"/>
      <c r="F13" s="263"/>
      <c r="G13" s="263"/>
      <c r="H13" s="264" t="str">
        <f>IF(H12="","",IF(H12&gt;J12,"○",IF(H12=J12,"△",IF(H12&lt;J12,"●"))))</f>
        <v>○</v>
      </c>
      <c r="I13" s="264"/>
      <c r="J13" s="264"/>
      <c r="K13" s="259">
        <f>IF(K12="","",IF(K12&gt;M12,"○",IF(K12=M12,"△",IF(K12&lt;M12,"●"))))</f>
      </c>
      <c r="L13" s="260"/>
      <c r="M13" s="261"/>
      <c r="N13" s="268"/>
      <c r="O13" s="268"/>
      <c r="P13" s="268"/>
      <c r="Q13" s="268"/>
      <c r="R13" s="268"/>
      <c r="S13" s="268"/>
      <c r="T13" s="268"/>
      <c r="U13" s="268"/>
      <c r="V13" s="273"/>
      <c r="X13" s="275"/>
    </row>
    <row r="14" spans="1:24" s="45" customFormat="1" ht="23.25" customHeight="1">
      <c r="A14" s="262" t="str">
        <f>'1次リーグ'!F17</f>
        <v>浜田SSS</v>
      </c>
      <c r="B14" s="43">
        <f>IF(J10="","",J10)</f>
        <v>1</v>
      </c>
      <c r="C14" s="42" t="s">
        <v>36</v>
      </c>
      <c r="D14" s="44">
        <f>IF(H10="","",H10)</f>
        <v>6</v>
      </c>
      <c r="E14" s="43">
        <f>IF(J12="","",J12)</f>
        <v>0</v>
      </c>
      <c r="F14" s="42" t="s">
        <v>36</v>
      </c>
      <c r="G14" s="44">
        <f>IF(H12="","",H12)</f>
        <v>5</v>
      </c>
      <c r="H14" s="263"/>
      <c r="I14" s="263"/>
      <c r="J14" s="263"/>
      <c r="K14" s="40"/>
      <c r="L14" s="42" t="s">
        <v>36</v>
      </c>
      <c r="M14" s="41"/>
      <c r="N14" s="268">
        <f>COUNTIF(B15:M15,"○")+COUNTIF(B15:M15,"△")+COUNTIF(B15:M15,"●")</f>
        <v>2</v>
      </c>
      <c r="O14" s="268">
        <f>COUNTIF(B15:M15,"○")</f>
        <v>0</v>
      </c>
      <c r="P14" s="268">
        <f>COUNTIF(B15:M15,"●")</f>
        <v>2</v>
      </c>
      <c r="Q14" s="268">
        <f>COUNTIF(B15:M15,"△")</f>
        <v>0</v>
      </c>
      <c r="R14" s="268">
        <f>SUM(B14,E14,K14)</f>
        <v>1</v>
      </c>
      <c r="S14" s="268">
        <f>SUM(D14,G14,M14)</f>
        <v>11</v>
      </c>
      <c r="T14" s="268">
        <f>R14-S14</f>
        <v>-10</v>
      </c>
      <c r="U14" s="268">
        <f>IF(COUNT(O14:Q15),O14*3+Q14,)</f>
        <v>0</v>
      </c>
      <c r="V14" s="272">
        <f>RANK(X14,$X10:$X15,0)</f>
        <v>3</v>
      </c>
      <c r="X14" s="275">
        <f>U14*100+T14+R14/100</f>
        <v>-9.99</v>
      </c>
    </row>
    <row r="15" spans="1:24" s="45" customFormat="1" ht="23.25" customHeight="1">
      <c r="A15" s="262"/>
      <c r="B15" s="264" t="str">
        <f>IF(B14="","",IF(B14&gt;D14,"○",IF(B14=D14,"△",IF(B14&lt;D14,"●"))))</f>
        <v>●</v>
      </c>
      <c r="C15" s="264"/>
      <c r="D15" s="264"/>
      <c r="E15" s="264" t="str">
        <f>IF(E14="","",IF(E14&gt;G14,"○",IF(E14=G14,"△",IF(E14&lt;G14,"●"))))</f>
        <v>●</v>
      </c>
      <c r="F15" s="264"/>
      <c r="G15" s="264"/>
      <c r="H15" s="263"/>
      <c r="I15" s="263"/>
      <c r="J15" s="263"/>
      <c r="K15" s="259">
        <f>IF(K14="","",IF(K14&gt;M14,"○",IF(K14=M14,"△",IF(K14&lt;M14,"●"))))</f>
      </c>
      <c r="L15" s="260"/>
      <c r="M15" s="261"/>
      <c r="N15" s="268"/>
      <c r="O15" s="268"/>
      <c r="P15" s="268"/>
      <c r="Q15" s="268"/>
      <c r="R15" s="268"/>
      <c r="S15" s="268"/>
      <c r="T15" s="268"/>
      <c r="U15" s="268"/>
      <c r="V15" s="273"/>
      <c r="X15" s="275"/>
    </row>
    <row r="16" ht="15" customHeight="1"/>
    <row r="17" spans="1:22" s="45" customFormat="1" ht="23.25" customHeight="1">
      <c r="A17" s="83" t="s">
        <v>38</v>
      </c>
      <c r="B17" s="265" t="str">
        <f>A18</f>
        <v>岡小SSS</v>
      </c>
      <c r="C17" s="265"/>
      <c r="D17" s="265"/>
      <c r="E17" s="266" t="str">
        <f>A20</f>
        <v>飯田ファイターズSSS</v>
      </c>
      <c r="F17" s="266"/>
      <c r="G17" s="266"/>
      <c r="H17" s="266" t="str">
        <f>A22</f>
        <v>FCS-Stolz</v>
      </c>
      <c r="I17" s="266"/>
      <c r="J17" s="266"/>
      <c r="K17" s="269" t="e">
        <f>#REF!</f>
        <v>#REF!</v>
      </c>
      <c r="L17" s="270"/>
      <c r="M17" s="271"/>
      <c r="N17" s="33" t="s">
        <v>12</v>
      </c>
      <c r="O17" s="34" t="s">
        <v>29</v>
      </c>
      <c r="P17" s="34" t="s">
        <v>30</v>
      </c>
      <c r="Q17" s="34" t="s">
        <v>31</v>
      </c>
      <c r="R17" s="35" t="s">
        <v>13</v>
      </c>
      <c r="S17" s="35" t="s">
        <v>32</v>
      </c>
      <c r="T17" s="37" t="s">
        <v>33</v>
      </c>
      <c r="U17" s="34" t="s">
        <v>34</v>
      </c>
      <c r="V17" s="36" t="s">
        <v>35</v>
      </c>
    </row>
    <row r="18" spans="1:24" s="45" customFormat="1" ht="23.25" customHeight="1">
      <c r="A18" s="267" t="str">
        <f>'1次リーグ'!I15</f>
        <v>岡小SSS</v>
      </c>
      <c r="B18" s="263"/>
      <c r="C18" s="263"/>
      <c r="D18" s="263"/>
      <c r="E18" s="40">
        <v>2</v>
      </c>
      <c r="F18" s="42" t="s">
        <v>36</v>
      </c>
      <c r="G18" s="41">
        <v>1</v>
      </c>
      <c r="H18" s="40">
        <v>3</v>
      </c>
      <c r="I18" s="42" t="s">
        <v>36</v>
      </c>
      <c r="J18" s="41">
        <v>0</v>
      </c>
      <c r="K18" s="40"/>
      <c r="L18" s="42" t="s">
        <v>36</v>
      </c>
      <c r="M18" s="41"/>
      <c r="N18" s="268">
        <f>COUNTIF(E19:M19,"○")+COUNTIF(E19:M19,"△")+COUNTIF(E19:M19,"●")</f>
        <v>2</v>
      </c>
      <c r="O18" s="268">
        <f>COUNTIF(E19:M19,"○")</f>
        <v>2</v>
      </c>
      <c r="P18" s="268">
        <f>COUNTIF(E19:M19,"●")</f>
        <v>0</v>
      </c>
      <c r="Q18" s="268">
        <f>COUNTIF(E19:M19,"△")</f>
        <v>0</v>
      </c>
      <c r="R18" s="268">
        <f>SUM(E18,H18,K18)</f>
        <v>5</v>
      </c>
      <c r="S18" s="268">
        <f>SUM(G18,J18,M18)</f>
        <v>1</v>
      </c>
      <c r="T18" s="268">
        <f>R18-S18</f>
        <v>4</v>
      </c>
      <c r="U18" s="268">
        <f>IF(COUNT(O18:Q19),O18*3+Q18,)</f>
        <v>6</v>
      </c>
      <c r="V18" s="272">
        <f>RANK(X18,$X18:$X23,0)</f>
        <v>1</v>
      </c>
      <c r="X18" s="275">
        <f>U18*100+T18+R18/100</f>
        <v>604.05</v>
      </c>
    </row>
    <row r="19" spans="1:24" s="45" customFormat="1" ht="23.25" customHeight="1">
      <c r="A19" s="267"/>
      <c r="B19" s="263"/>
      <c r="C19" s="263"/>
      <c r="D19" s="263"/>
      <c r="E19" s="264" t="str">
        <f>IF(E18="","",IF(E18&gt;G18,"○",IF(E18=G18,"△",IF(E18&lt;G18,"●"))))</f>
        <v>○</v>
      </c>
      <c r="F19" s="264"/>
      <c r="G19" s="264"/>
      <c r="H19" s="264" t="str">
        <f>IF(H18="","",IF(H18&gt;J18,"○",IF(H18=J18,"△",IF(H18&lt;J18,"●"))))</f>
        <v>○</v>
      </c>
      <c r="I19" s="264"/>
      <c r="J19" s="264"/>
      <c r="K19" s="259">
        <f>IF(K18="","",IF(K18&gt;M18,"○",IF(K18=M18,"△",IF(K18&lt;M18,"●"))))</f>
      </c>
      <c r="L19" s="260"/>
      <c r="M19" s="261"/>
      <c r="N19" s="268"/>
      <c r="O19" s="268"/>
      <c r="P19" s="268"/>
      <c r="Q19" s="268"/>
      <c r="R19" s="268"/>
      <c r="S19" s="268"/>
      <c r="T19" s="268"/>
      <c r="U19" s="268"/>
      <c r="V19" s="273"/>
      <c r="X19" s="275"/>
    </row>
    <row r="20" spans="1:24" s="45" customFormat="1" ht="23.25" customHeight="1">
      <c r="A20" s="262" t="str">
        <f>'1次リーグ'!I16</f>
        <v>飯田ファイターズSSS</v>
      </c>
      <c r="B20" s="43">
        <f>IF(G18="","",G18)</f>
        <v>1</v>
      </c>
      <c r="C20" s="42" t="s">
        <v>36</v>
      </c>
      <c r="D20" s="44">
        <f>IF(E18="","",E18)</f>
        <v>2</v>
      </c>
      <c r="E20" s="263"/>
      <c r="F20" s="263"/>
      <c r="G20" s="263"/>
      <c r="H20" s="40">
        <v>4</v>
      </c>
      <c r="I20" s="42" t="s">
        <v>36</v>
      </c>
      <c r="J20" s="41">
        <v>0</v>
      </c>
      <c r="K20" s="40"/>
      <c r="L20" s="42" t="s">
        <v>36</v>
      </c>
      <c r="M20" s="41"/>
      <c r="N20" s="268">
        <f>COUNTIF(B21:M21,"○")+COUNTIF(B21:M21,"△")+COUNTIF(B21:M21,"●")</f>
        <v>2</v>
      </c>
      <c r="O20" s="268">
        <f>COUNTIF(B21:M21,"○")</f>
        <v>1</v>
      </c>
      <c r="P20" s="268">
        <f>COUNTIF(B21:M21,"●")</f>
        <v>1</v>
      </c>
      <c r="Q20" s="268">
        <f>COUNTIF(B21:M21,"△")</f>
        <v>0</v>
      </c>
      <c r="R20" s="268">
        <f>SUM(B20,H20,K20)</f>
        <v>5</v>
      </c>
      <c r="S20" s="268">
        <f>SUM(D20,J20,M20)</f>
        <v>2</v>
      </c>
      <c r="T20" s="268">
        <f>R20-S20</f>
        <v>3</v>
      </c>
      <c r="U20" s="268">
        <f>IF(COUNT(O20:Q21),O20*3+Q20,)</f>
        <v>3</v>
      </c>
      <c r="V20" s="272">
        <f>RANK(X20,$X18:$X23,0)</f>
        <v>2</v>
      </c>
      <c r="X20" s="275">
        <f>U20*100+T20+R20/100</f>
        <v>303.05</v>
      </c>
    </row>
    <row r="21" spans="1:24" s="45" customFormat="1" ht="23.25" customHeight="1">
      <c r="A21" s="262"/>
      <c r="B21" s="264" t="str">
        <f>IF(B20="","",IF(B20&gt;D20,"○",IF(B20=D20,"△",IF(B20&lt;D20,"●"))))</f>
        <v>●</v>
      </c>
      <c r="C21" s="264"/>
      <c r="D21" s="264"/>
      <c r="E21" s="263"/>
      <c r="F21" s="263"/>
      <c r="G21" s="263"/>
      <c r="H21" s="264" t="str">
        <f>IF(H20="","",IF(H20&gt;J20,"○",IF(H20=J20,"△",IF(H20&lt;J20,"●"))))</f>
        <v>○</v>
      </c>
      <c r="I21" s="264"/>
      <c r="J21" s="264"/>
      <c r="K21" s="259">
        <f>IF(K20="","",IF(K20&gt;M20,"○",IF(K20=M20,"△",IF(K20&lt;M20,"●"))))</f>
      </c>
      <c r="L21" s="260"/>
      <c r="M21" s="261"/>
      <c r="N21" s="268"/>
      <c r="O21" s="268"/>
      <c r="P21" s="268"/>
      <c r="Q21" s="268"/>
      <c r="R21" s="268"/>
      <c r="S21" s="268"/>
      <c r="T21" s="268"/>
      <c r="U21" s="268"/>
      <c r="V21" s="273"/>
      <c r="X21" s="275"/>
    </row>
    <row r="22" spans="1:24" s="45" customFormat="1" ht="23.25" customHeight="1">
      <c r="A22" s="262" t="str">
        <f>'1次リーグ'!I17</f>
        <v>FCS-Stolz</v>
      </c>
      <c r="B22" s="43">
        <f>IF(J18="","",J18)</f>
        <v>0</v>
      </c>
      <c r="C22" s="42" t="s">
        <v>36</v>
      </c>
      <c r="D22" s="44">
        <f>IF(H18="","",H18)</f>
        <v>3</v>
      </c>
      <c r="E22" s="43">
        <f>IF(J20="","",J20)</f>
        <v>0</v>
      </c>
      <c r="F22" s="42" t="s">
        <v>36</v>
      </c>
      <c r="G22" s="44">
        <f>IF(H20="","",H20)</f>
        <v>4</v>
      </c>
      <c r="H22" s="263"/>
      <c r="I22" s="263"/>
      <c r="J22" s="263"/>
      <c r="K22" s="40"/>
      <c r="L22" s="42" t="s">
        <v>36</v>
      </c>
      <c r="M22" s="41"/>
      <c r="N22" s="268">
        <f>COUNTIF(B23:M23,"○")+COUNTIF(B23:M23,"△")+COUNTIF(B23:M23,"●")</f>
        <v>2</v>
      </c>
      <c r="O22" s="268">
        <f>COUNTIF(B23:M23,"○")</f>
        <v>0</v>
      </c>
      <c r="P22" s="268">
        <f>COUNTIF(B23:M23,"●")</f>
        <v>2</v>
      </c>
      <c r="Q22" s="268">
        <f>COUNTIF(B23:M23,"△")</f>
        <v>0</v>
      </c>
      <c r="R22" s="268">
        <f>SUM(B22,E22,K22)</f>
        <v>0</v>
      </c>
      <c r="S22" s="268">
        <f>SUM(D22,G22,M22)</f>
        <v>7</v>
      </c>
      <c r="T22" s="268">
        <f>R22-S22</f>
        <v>-7</v>
      </c>
      <c r="U22" s="268">
        <f>IF(COUNT(O22:Q23),O22*3+Q22,)</f>
        <v>0</v>
      </c>
      <c r="V22" s="272">
        <f>RANK(X22,$X18:$X23,0)</f>
        <v>3</v>
      </c>
      <c r="X22" s="275">
        <f>U22*100+T22+R22/100</f>
        <v>-7</v>
      </c>
    </row>
    <row r="23" spans="1:24" s="45" customFormat="1" ht="23.25" customHeight="1">
      <c r="A23" s="262"/>
      <c r="B23" s="264" t="str">
        <f>IF(B22="","",IF(B22&gt;D22,"○",IF(B22=D22,"△",IF(B22&lt;D22,"●"))))</f>
        <v>●</v>
      </c>
      <c r="C23" s="264"/>
      <c r="D23" s="264"/>
      <c r="E23" s="264" t="str">
        <f>IF(E22="","",IF(E22&gt;G22,"○",IF(E22=G22,"△",IF(E22&lt;G22,"●"))))</f>
        <v>●</v>
      </c>
      <c r="F23" s="264"/>
      <c r="G23" s="264"/>
      <c r="H23" s="263"/>
      <c r="I23" s="263"/>
      <c r="J23" s="263"/>
      <c r="K23" s="259">
        <f>IF(K22="","",IF(K22&gt;M22,"○",IF(K22=M22,"△",IF(K22&lt;M22,"●"))))</f>
      </c>
      <c r="L23" s="260"/>
      <c r="M23" s="261"/>
      <c r="N23" s="268"/>
      <c r="O23" s="268"/>
      <c r="P23" s="268"/>
      <c r="Q23" s="268"/>
      <c r="R23" s="268"/>
      <c r="S23" s="268"/>
      <c r="T23" s="268"/>
      <c r="U23" s="268"/>
      <c r="V23" s="273"/>
      <c r="X23" s="275"/>
    </row>
    <row r="24" ht="15" customHeight="1"/>
    <row r="25" spans="1:22" s="45" customFormat="1" ht="23.25" customHeight="1">
      <c r="A25" s="83" t="s">
        <v>39</v>
      </c>
      <c r="B25" s="265" t="str">
        <f>A26</f>
        <v>不二見SSS</v>
      </c>
      <c r="C25" s="265"/>
      <c r="D25" s="265"/>
      <c r="E25" s="266" t="str">
        <f>A28</f>
        <v>有度FCR</v>
      </c>
      <c r="F25" s="266"/>
      <c r="G25" s="266"/>
      <c r="H25" s="266" t="str">
        <f>A30</f>
        <v>SALFUS oRsA1</v>
      </c>
      <c r="I25" s="266"/>
      <c r="J25" s="266"/>
      <c r="K25" s="269" t="e">
        <f>#REF!</f>
        <v>#REF!</v>
      </c>
      <c r="L25" s="270"/>
      <c r="M25" s="271"/>
      <c r="N25" s="33" t="s">
        <v>12</v>
      </c>
      <c r="O25" s="34" t="s">
        <v>29</v>
      </c>
      <c r="P25" s="34" t="s">
        <v>30</v>
      </c>
      <c r="Q25" s="34" t="s">
        <v>31</v>
      </c>
      <c r="R25" s="35" t="s">
        <v>13</v>
      </c>
      <c r="S25" s="35" t="s">
        <v>32</v>
      </c>
      <c r="T25" s="37" t="s">
        <v>33</v>
      </c>
      <c r="U25" s="34" t="s">
        <v>34</v>
      </c>
      <c r="V25" s="36" t="s">
        <v>35</v>
      </c>
    </row>
    <row r="26" spans="1:24" s="45" customFormat="1" ht="23.25" customHeight="1">
      <c r="A26" s="267" t="str">
        <f>'1次リーグ'!L15</f>
        <v>不二見SSS</v>
      </c>
      <c r="B26" s="263"/>
      <c r="C26" s="263"/>
      <c r="D26" s="263"/>
      <c r="E26" s="40">
        <v>8</v>
      </c>
      <c r="F26" s="42" t="s">
        <v>36</v>
      </c>
      <c r="G26" s="41">
        <v>0</v>
      </c>
      <c r="H26" s="40">
        <v>1</v>
      </c>
      <c r="I26" s="42" t="s">
        <v>36</v>
      </c>
      <c r="J26" s="41">
        <v>0</v>
      </c>
      <c r="K26" s="40"/>
      <c r="L26" s="42" t="s">
        <v>36</v>
      </c>
      <c r="M26" s="41"/>
      <c r="N26" s="268">
        <f>COUNTIF(E27:M27,"○")+COUNTIF(E27:M27,"△")+COUNTIF(E27:M27,"●")</f>
        <v>2</v>
      </c>
      <c r="O26" s="268">
        <f>COUNTIF(E27:M27,"○")</f>
        <v>2</v>
      </c>
      <c r="P26" s="268">
        <f>COUNTIF(E27:M27,"●")</f>
        <v>0</v>
      </c>
      <c r="Q26" s="268">
        <f>COUNTIF(E27:M27,"△")</f>
        <v>0</v>
      </c>
      <c r="R26" s="268">
        <f>SUM(E26,H26,K26)</f>
        <v>9</v>
      </c>
      <c r="S26" s="268">
        <f>SUM(G26,J26,M26)</f>
        <v>0</v>
      </c>
      <c r="T26" s="268">
        <f>R26-S26</f>
        <v>9</v>
      </c>
      <c r="U26" s="268">
        <f>IF(COUNT(O26:Q27),O26*3+Q26,)</f>
        <v>6</v>
      </c>
      <c r="V26" s="272">
        <f>RANK(X26,$X26:$X31,0)</f>
        <v>1</v>
      </c>
      <c r="X26" s="275">
        <f>U26*100+T26+R26/100</f>
        <v>609.09</v>
      </c>
    </row>
    <row r="27" spans="1:24" s="45" customFormat="1" ht="23.25" customHeight="1">
      <c r="A27" s="267"/>
      <c r="B27" s="263"/>
      <c r="C27" s="263"/>
      <c r="D27" s="263"/>
      <c r="E27" s="264" t="str">
        <f>IF(E26="","",IF(E26&gt;G26,"○",IF(E26=G26,"△",IF(E26&lt;G26,"●"))))</f>
        <v>○</v>
      </c>
      <c r="F27" s="264"/>
      <c r="G27" s="264"/>
      <c r="H27" s="264" t="str">
        <f>IF(H26="","",IF(H26&gt;J26,"○",IF(H26=J26,"△",IF(H26&lt;J26,"●"))))</f>
        <v>○</v>
      </c>
      <c r="I27" s="264"/>
      <c r="J27" s="264"/>
      <c r="K27" s="259">
        <f>IF(K26="","",IF(K26&gt;M26,"○",IF(K26=M26,"△",IF(K26&lt;M26,"●"))))</f>
      </c>
      <c r="L27" s="260"/>
      <c r="M27" s="261"/>
      <c r="N27" s="268"/>
      <c r="O27" s="268"/>
      <c r="P27" s="268"/>
      <c r="Q27" s="268"/>
      <c r="R27" s="268"/>
      <c r="S27" s="268"/>
      <c r="T27" s="268"/>
      <c r="U27" s="268"/>
      <c r="V27" s="273"/>
      <c r="X27" s="275"/>
    </row>
    <row r="28" spans="1:24" s="45" customFormat="1" ht="23.25" customHeight="1">
      <c r="A28" s="262" t="str">
        <f>'1次リーグ'!L16</f>
        <v>有度FCR</v>
      </c>
      <c r="B28" s="43">
        <f>IF(G26="","",G26)</f>
        <v>0</v>
      </c>
      <c r="C28" s="42" t="s">
        <v>36</v>
      </c>
      <c r="D28" s="44">
        <f>IF(E26="","",E26)</f>
        <v>8</v>
      </c>
      <c r="E28" s="263"/>
      <c r="F28" s="263"/>
      <c r="G28" s="263"/>
      <c r="H28" s="40">
        <v>0</v>
      </c>
      <c r="I28" s="42" t="s">
        <v>36</v>
      </c>
      <c r="J28" s="41">
        <v>3</v>
      </c>
      <c r="K28" s="40"/>
      <c r="L28" s="42" t="s">
        <v>36</v>
      </c>
      <c r="M28" s="41"/>
      <c r="N28" s="268">
        <f>COUNTIF(B29:M29,"○")+COUNTIF(B29:M29,"△")+COUNTIF(B29:M29,"●")</f>
        <v>2</v>
      </c>
      <c r="O28" s="268">
        <f>COUNTIF(B29:M29,"○")</f>
        <v>0</v>
      </c>
      <c r="P28" s="268">
        <f>COUNTIF(B29:M29,"●")</f>
        <v>2</v>
      </c>
      <c r="Q28" s="268">
        <f>COUNTIF(B29:M29,"△")</f>
        <v>0</v>
      </c>
      <c r="R28" s="268">
        <f>SUM(B28,H28,K28)</f>
        <v>0</v>
      </c>
      <c r="S28" s="268">
        <f>SUM(D28,J28,M28)</f>
        <v>11</v>
      </c>
      <c r="T28" s="268">
        <f>R28-S28</f>
        <v>-11</v>
      </c>
      <c r="U28" s="268">
        <f>IF(COUNT(O28:Q29),O28*3+Q28,)</f>
        <v>0</v>
      </c>
      <c r="V28" s="272">
        <f>RANK(X28,$X26:$X31,0)</f>
        <v>3</v>
      </c>
      <c r="X28" s="275">
        <f>U28*100+T28+R28/100</f>
        <v>-11</v>
      </c>
    </row>
    <row r="29" spans="1:24" s="45" customFormat="1" ht="23.25" customHeight="1">
      <c r="A29" s="262"/>
      <c r="B29" s="264" t="str">
        <f>IF(B28="","",IF(B28&gt;D28,"○",IF(B28=D28,"△",IF(B28&lt;D28,"●"))))</f>
        <v>●</v>
      </c>
      <c r="C29" s="264"/>
      <c r="D29" s="264"/>
      <c r="E29" s="263"/>
      <c r="F29" s="263"/>
      <c r="G29" s="263"/>
      <c r="H29" s="264" t="str">
        <f>IF(H28="","",IF(H28&gt;J28,"○",IF(H28=J28,"△",IF(H28&lt;J28,"●"))))</f>
        <v>●</v>
      </c>
      <c r="I29" s="264"/>
      <c r="J29" s="264"/>
      <c r="K29" s="259">
        <f>IF(K28="","",IF(K28&gt;M28,"○",IF(K28=M28,"△",IF(K28&lt;M28,"●"))))</f>
      </c>
      <c r="L29" s="260"/>
      <c r="M29" s="261"/>
      <c r="N29" s="268"/>
      <c r="O29" s="268"/>
      <c r="P29" s="268"/>
      <c r="Q29" s="268"/>
      <c r="R29" s="268"/>
      <c r="S29" s="268"/>
      <c r="T29" s="268"/>
      <c r="U29" s="268"/>
      <c r="V29" s="273"/>
      <c r="X29" s="275"/>
    </row>
    <row r="30" spans="1:24" s="45" customFormat="1" ht="23.25" customHeight="1">
      <c r="A30" s="262" t="str">
        <f>'1次リーグ'!L17</f>
        <v>SALFUS oRsA1</v>
      </c>
      <c r="B30" s="43">
        <f>IF(J26="","",J26)</f>
        <v>0</v>
      </c>
      <c r="C30" s="42" t="s">
        <v>36</v>
      </c>
      <c r="D30" s="44">
        <f>IF(H26="","",H26)</f>
        <v>1</v>
      </c>
      <c r="E30" s="43">
        <f>IF(J28="","",J28)</f>
        <v>3</v>
      </c>
      <c r="F30" s="42" t="s">
        <v>36</v>
      </c>
      <c r="G30" s="44">
        <f>IF(H28="","",H28)</f>
        <v>0</v>
      </c>
      <c r="H30" s="263"/>
      <c r="I30" s="263"/>
      <c r="J30" s="263"/>
      <c r="K30" s="40"/>
      <c r="L30" s="42" t="s">
        <v>36</v>
      </c>
      <c r="M30" s="41"/>
      <c r="N30" s="268">
        <f>COUNTIF(B31:M31,"○")+COUNTIF(B31:M31,"△")+COUNTIF(B31:M31,"●")</f>
        <v>2</v>
      </c>
      <c r="O30" s="268">
        <f>COUNTIF(B31:M31,"○")</f>
        <v>1</v>
      </c>
      <c r="P30" s="268">
        <f>COUNTIF(B31:M31,"●")</f>
        <v>1</v>
      </c>
      <c r="Q30" s="268">
        <f>COUNTIF(B31:M31,"△")</f>
        <v>0</v>
      </c>
      <c r="R30" s="268">
        <f>SUM(B30,E30,K30)</f>
        <v>3</v>
      </c>
      <c r="S30" s="268">
        <f>SUM(D30,G30,M30)</f>
        <v>1</v>
      </c>
      <c r="T30" s="268">
        <f>R30-S30</f>
        <v>2</v>
      </c>
      <c r="U30" s="268">
        <f>IF(COUNT(O30:Q31),O30*3+Q30,)</f>
        <v>3</v>
      </c>
      <c r="V30" s="272">
        <f>RANK(X30,$X26:$X31,0)</f>
        <v>2</v>
      </c>
      <c r="X30" s="275">
        <f>U30*100+T30+R30/100</f>
        <v>302.03</v>
      </c>
    </row>
    <row r="31" spans="1:24" s="45" customFormat="1" ht="23.25" customHeight="1">
      <c r="A31" s="262"/>
      <c r="B31" s="264" t="str">
        <f>IF(B30="","",IF(B30&gt;D30,"○",IF(B30=D30,"△",IF(B30&lt;D30,"●"))))</f>
        <v>●</v>
      </c>
      <c r="C31" s="264"/>
      <c r="D31" s="264"/>
      <c r="E31" s="264" t="str">
        <f>IF(E30="","",IF(E30&gt;G30,"○",IF(E30=G30,"△",IF(E30&lt;G30,"●"))))</f>
        <v>○</v>
      </c>
      <c r="F31" s="264"/>
      <c r="G31" s="264"/>
      <c r="H31" s="263"/>
      <c r="I31" s="263"/>
      <c r="J31" s="263"/>
      <c r="K31" s="259">
        <f>IF(K30="","",IF(K30&gt;M30,"○",IF(K30=M30,"△",IF(K30&lt;M30,"●"))))</f>
      </c>
      <c r="L31" s="260"/>
      <c r="M31" s="261"/>
      <c r="N31" s="268"/>
      <c r="O31" s="268"/>
      <c r="P31" s="268"/>
      <c r="Q31" s="268"/>
      <c r="R31" s="268"/>
      <c r="S31" s="268"/>
      <c r="T31" s="268"/>
      <c r="U31" s="268"/>
      <c r="V31" s="273"/>
      <c r="X31" s="275"/>
    </row>
    <row r="32" ht="15" customHeight="1"/>
    <row r="33" spans="1:22" s="45" customFormat="1" ht="23.25" customHeight="1">
      <c r="A33" s="83" t="s">
        <v>40</v>
      </c>
      <c r="B33" s="265" t="str">
        <f>A34</f>
        <v>高部JFC</v>
      </c>
      <c r="C33" s="265"/>
      <c r="D33" s="265"/>
      <c r="E33" s="266" t="str">
        <f>A36</f>
        <v>江尻SSS</v>
      </c>
      <c r="F33" s="266"/>
      <c r="G33" s="266"/>
      <c r="H33" s="266" t="str">
        <f>A38</f>
        <v>由比SSS</v>
      </c>
      <c r="I33" s="266"/>
      <c r="J33" s="266"/>
      <c r="K33" s="269" t="e">
        <f>#REF!</f>
        <v>#REF!</v>
      </c>
      <c r="L33" s="270"/>
      <c r="M33" s="271"/>
      <c r="N33" s="33" t="s">
        <v>12</v>
      </c>
      <c r="O33" s="34" t="s">
        <v>29</v>
      </c>
      <c r="P33" s="34" t="s">
        <v>30</v>
      </c>
      <c r="Q33" s="34" t="s">
        <v>31</v>
      </c>
      <c r="R33" s="35" t="s">
        <v>13</v>
      </c>
      <c r="S33" s="35" t="s">
        <v>32</v>
      </c>
      <c r="T33" s="37" t="s">
        <v>33</v>
      </c>
      <c r="U33" s="34" t="s">
        <v>34</v>
      </c>
      <c r="V33" s="36" t="s">
        <v>35</v>
      </c>
    </row>
    <row r="34" spans="1:24" s="45" customFormat="1" ht="23.25" customHeight="1">
      <c r="A34" s="262" t="str">
        <f>'1次リーグ'!C20</f>
        <v>高部JFC</v>
      </c>
      <c r="B34" s="263"/>
      <c r="C34" s="263"/>
      <c r="D34" s="263"/>
      <c r="E34" s="40">
        <v>5</v>
      </c>
      <c r="F34" s="42" t="s">
        <v>36</v>
      </c>
      <c r="G34" s="41">
        <v>0</v>
      </c>
      <c r="H34" s="40">
        <v>0</v>
      </c>
      <c r="I34" s="42" t="s">
        <v>36</v>
      </c>
      <c r="J34" s="41">
        <v>0</v>
      </c>
      <c r="K34" s="40"/>
      <c r="L34" s="42" t="s">
        <v>36</v>
      </c>
      <c r="M34" s="41"/>
      <c r="N34" s="268">
        <f>COUNTIF(E35:M35,"○")+COUNTIF(E35:M35,"△")+COUNTIF(E35:M35,"●")</f>
        <v>2</v>
      </c>
      <c r="O34" s="268">
        <f>COUNTIF(E35:M35,"○")</f>
        <v>1</v>
      </c>
      <c r="P34" s="268">
        <f>COUNTIF(E35:M35,"●")</f>
        <v>0</v>
      </c>
      <c r="Q34" s="268">
        <f>COUNTIF(E35:M35,"△")</f>
        <v>1</v>
      </c>
      <c r="R34" s="268">
        <f>SUM(E34,H34,K34)</f>
        <v>5</v>
      </c>
      <c r="S34" s="268">
        <f>SUM(G34,J34,M34)</f>
        <v>0</v>
      </c>
      <c r="T34" s="268">
        <f>R34-S34</f>
        <v>5</v>
      </c>
      <c r="U34" s="268">
        <f>IF(COUNT(O34:Q35),O34*3+Q34,)</f>
        <v>4</v>
      </c>
      <c r="V34" s="272">
        <f>RANK(X34,$X34:$X39,0)</f>
        <v>2</v>
      </c>
      <c r="X34" s="275">
        <f>U34*100+T34+R34/100</f>
        <v>405.05</v>
      </c>
    </row>
    <row r="35" spans="1:24" s="45" customFormat="1" ht="23.25" customHeight="1">
      <c r="A35" s="262"/>
      <c r="B35" s="263"/>
      <c r="C35" s="263"/>
      <c r="D35" s="263"/>
      <c r="E35" s="264" t="str">
        <f>IF(E34="","",IF(E34&gt;G34,"○",IF(E34=G34,"△",IF(E34&lt;G34,"●"))))</f>
        <v>○</v>
      </c>
      <c r="F35" s="264"/>
      <c r="G35" s="264"/>
      <c r="H35" s="264" t="str">
        <f>IF(H34="","",IF(H34&gt;J34,"○",IF(H34=J34,"△",IF(H34&lt;J34,"●"))))</f>
        <v>△</v>
      </c>
      <c r="I35" s="264"/>
      <c r="J35" s="264"/>
      <c r="K35" s="259">
        <f>IF(K34="","",IF(K34&gt;M34,"○",IF(K34=M34,"△",IF(K34&lt;M34,"●"))))</f>
      </c>
      <c r="L35" s="260"/>
      <c r="M35" s="261"/>
      <c r="N35" s="268"/>
      <c r="O35" s="268"/>
      <c r="P35" s="268"/>
      <c r="Q35" s="268"/>
      <c r="R35" s="268"/>
      <c r="S35" s="268"/>
      <c r="T35" s="268"/>
      <c r="U35" s="268"/>
      <c r="V35" s="273"/>
      <c r="X35" s="275"/>
    </row>
    <row r="36" spans="1:24" s="45" customFormat="1" ht="23.25" customHeight="1">
      <c r="A36" s="262" t="str">
        <f>'1次リーグ'!C21</f>
        <v>江尻SSS</v>
      </c>
      <c r="B36" s="43">
        <f>IF(G34="","",G34)</f>
        <v>0</v>
      </c>
      <c r="C36" s="42" t="s">
        <v>36</v>
      </c>
      <c r="D36" s="44">
        <f>IF(E34="","",E34)</f>
        <v>5</v>
      </c>
      <c r="E36" s="263"/>
      <c r="F36" s="263"/>
      <c r="G36" s="263"/>
      <c r="H36" s="40">
        <v>0</v>
      </c>
      <c r="I36" s="42" t="s">
        <v>36</v>
      </c>
      <c r="J36" s="41">
        <v>6</v>
      </c>
      <c r="K36" s="40"/>
      <c r="L36" s="42" t="s">
        <v>36</v>
      </c>
      <c r="M36" s="41"/>
      <c r="N36" s="268">
        <f>COUNTIF(B37:M37,"○")+COUNTIF(B37:M37,"△")+COUNTIF(B37:M37,"●")</f>
        <v>2</v>
      </c>
      <c r="O36" s="268">
        <f>COUNTIF(B37:M37,"○")</f>
        <v>0</v>
      </c>
      <c r="P36" s="268">
        <f>COUNTIF(B37:M37,"●")</f>
        <v>2</v>
      </c>
      <c r="Q36" s="268">
        <f>COUNTIF(B37:M37,"△")</f>
        <v>0</v>
      </c>
      <c r="R36" s="268">
        <f>SUM(B36,H36,K36)</f>
        <v>0</v>
      </c>
      <c r="S36" s="268">
        <f>SUM(D36,J36,M36)</f>
        <v>11</v>
      </c>
      <c r="T36" s="268">
        <f>R36-S36</f>
        <v>-11</v>
      </c>
      <c r="U36" s="268">
        <f>IF(COUNT(O36:Q37),O36*3+Q36,)</f>
        <v>0</v>
      </c>
      <c r="V36" s="272">
        <f>RANK(X36,$X34:$X39,0)</f>
        <v>3</v>
      </c>
      <c r="X36" s="275">
        <f>U36*100+T36+R36/100</f>
        <v>-11</v>
      </c>
    </row>
    <row r="37" spans="1:24" s="45" customFormat="1" ht="23.25" customHeight="1">
      <c r="A37" s="262"/>
      <c r="B37" s="264" t="str">
        <f>IF(B36="","",IF(B36&gt;D36,"○",IF(B36=D36,"△",IF(B36&lt;D36,"●"))))</f>
        <v>●</v>
      </c>
      <c r="C37" s="264"/>
      <c r="D37" s="264"/>
      <c r="E37" s="263"/>
      <c r="F37" s="263"/>
      <c r="G37" s="263"/>
      <c r="H37" s="264" t="str">
        <f>IF(H36="","",IF(H36&gt;J36,"○",IF(H36=J36,"△",IF(H36&lt;J36,"●"))))</f>
        <v>●</v>
      </c>
      <c r="I37" s="264"/>
      <c r="J37" s="264"/>
      <c r="K37" s="259">
        <f>IF(K36="","",IF(K36&gt;M36,"○",IF(K36=M36,"△",IF(K36&lt;M36,"●"))))</f>
      </c>
      <c r="L37" s="260"/>
      <c r="M37" s="261"/>
      <c r="N37" s="268"/>
      <c r="O37" s="268"/>
      <c r="P37" s="268"/>
      <c r="Q37" s="268"/>
      <c r="R37" s="268"/>
      <c r="S37" s="268"/>
      <c r="T37" s="268"/>
      <c r="U37" s="268"/>
      <c r="V37" s="273"/>
      <c r="X37" s="275"/>
    </row>
    <row r="38" spans="1:24" s="45" customFormat="1" ht="23.25" customHeight="1">
      <c r="A38" s="267" t="str">
        <f>'1次リーグ'!C22</f>
        <v>由比SSS</v>
      </c>
      <c r="B38" s="43">
        <f>IF(J34="","",J34)</f>
        <v>0</v>
      </c>
      <c r="C38" s="42" t="s">
        <v>36</v>
      </c>
      <c r="D38" s="44">
        <f>IF(H34="","",H34)</f>
        <v>0</v>
      </c>
      <c r="E38" s="43">
        <f>IF(J36="","",J36)</f>
        <v>6</v>
      </c>
      <c r="F38" s="42" t="s">
        <v>36</v>
      </c>
      <c r="G38" s="44">
        <f>IF(H36="","",H36)</f>
        <v>0</v>
      </c>
      <c r="H38" s="263"/>
      <c r="I38" s="263"/>
      <c r="J38" s="263"/>
      <c r="K38" s="40"/>
      <c r="L38" s="42" t="s">
        <v>36</v>
      </c>
      <c r="M38" s="41"/>
      <c r="N38" s="268">
        <f>COUNTIF(B39:M39,"○")+COUNTIF(B39:M39,"△")+COUNTIF(B39:M39,"●")</f>
        <v>2</v>
      </c>
      <c r="O38" s="268">
        <f>COUNTIF(B39:M39,"○")</f>
        <v>1</v>
      </c>
      <c r="P38" s="268">
        <f>COUNTIF(B39:M39,"●")</f>
        <v>0</v>
      </c>
      <c r="Q38" s="268">
        <f>COUNTIF(B39:M39,"△")</f>
        <v>1</v>
      </c>
      <c r="R38" s="268">
        <f>SUM(B38,E38,K38)</f>
        <v>6</v>
      </c>
      <c r="S38" s="268">
        <f>SUM(D38,G38,M38)</f>
        <v>0</v>
      </c>
      <c r="T38" s="268">
        <f>R38-S38</f>
        <v>6</v>
      </c>
      <c r="U38" s="268">
        <f>IF(COUNT(O38:Q39),O38*3+Q38,)</f>
        <v>4</v>
      </c>
      <c r="V38" s="272">
        <f>RANK(X38,$X34:$X39,0)</f>
        <v>1</v>
      </c>
      <c r="X38" s="275">
        <f>U38*100+T38+R38/100</f>
        <v>406.06</v>
      </c>
    </row>
    <row r="39" spans="1:24" s="45" customFormat="1" ht="23.25" customHeight="1">
      <c r="A39" s="267"/>
      <c r="B39" s="264" t="str">
        <f>IF(B38="","",IF(B38&gt;D38,"○",IF(B38=D38,"△",IF(B38&lt;D38,"●"))))</f>
        <v>△</v>
      </c>
      <c r="C39" s="264"/>
      <c r="D39" s="264"/>
      <c r="E39" s="264" t="str">
        <f>IF(E38="","",IF(E38&gt;G38,"○",IF(E38=G38,"△",IF(E38&lt;G38,"●"))))</f>
        <v>○</v>
      </c>
      <c r="F39" s="264"/>
      <c r="G39" s="264"/>
      <c r="H39" s="263"/>
      <c r="I39" s="263"/>
      <c r="J39" s="263"/>
      <c r="K39" s="259">
        <f>IF(K38="","",IF(K38&gt;M38,"○",IF(K38=M38,"△",IF(K38&lt;M38,"●"))))</f>
      </c>
      <c r="L39" s="260"/>
      <c r="M39" s="261"/>
      <c r="N39" s="268"/>
      <c r="O39" s="268"/>
      <c r="P39" s="268"/>
      <c r="Q39" s="268"/>
      <c r="R39" s="268"/>
      <c r="S39" s="268"/>
      <c r="T39" s="268"/>
      <c r="U39" s="268"/>
      <c r="V39" s="273"/>
      <c r="X39" s="275"/>
    </row>
    <row r="40" ht="15" customHeight="1"/>
    <row r="41" spans="1:22" s="45" customFormat="1" ht="23.25" customHeight="1">
      <c r="A41" s="83" t="s">
        <v>41</v>
      </c>
      <c r="B41" s="265" t="str">
        <f>A42</f>
        <v>清水北SSS</v>
      </c>
      <c r="C41" s="265"/>
      <c r="D41" s="265"/>
      <c r="E41" s="266" t="str">
        <f>A44</f>
        <v>興津SSS</v>
      </c>
      <c r="F41" s="266"/>
      <c r="G41" s="266"/>
      <c r="H41" s="266" t="str">
        <f>A46</f>
        <v>入江SSS</v>
      </c>
      <c r="I41" s="266"/>
      <c r="J41" s="266"/>
      <c r="K41" s="269" t="e">
        <f>#REF!</f>
        <v>#REF!</v>
      </c>
      <c r="L41" s="270"/>
      <c r="M41" s="271"/>
      <c r="N41" s="33" t="s">
        <v>12</v>
      </c>
      <c r="O41" s="34" t="s">
        <v>29</v>
      </c>
      <c r="P41" s="34" t="s">
        <v>30</v>
      </c>
      <c r="Q41" s="34" t="s">
        <v>31</v>
      </c>
      <c r="R41" s="35" t="s">
        <v>13</v>
      </c>
      <c r="S41" s="35" t="s">
        <v>32</v>
      </c>
      <c r="T41" s="37" t="s">
        <v>33</v>
      </c>
      <c r="U41" s="34" t="s">
        <v>34</v>
      </c>
      <c r="V41" s="36" t="s">
        <v>35</v>
      </c>
    </row>
    <row r="42" spans="1:24" s="45" customFormat="1" ht="23.25" customHeight="1">
      <c r="A42" s="267" t="str">
        <f>'1次リーグ'!F20</f>
        <v>清水北SSS</v>
      </c>
      <c r="B42" s="263"/>
      <c r="C42" s="263"/>
      <c r="D42" s="263"/>
      <c r="E42" s="40">
        <v>4</v>
      </c>
      <c r="F42" s="42" t="s">
        <v>36</v>
      </c>
      <c r="G42" s="41">
        <v>0</v>
      </c>
      <c r="H42" s="40">
        <v>1</v>
      </c>
      <c r="I42" s="42" t="s">
        <v>36</v>
      </c>
      <c r="J42" s="41">
        <v>0</v>
      </c>
      <c r="K42" s="40"/>
      <c r="L42" s="42" t="s">
        <v>36</v>
      </c>
      <c r="M42" s="41"/>
      <c r="N42" s="268">
        <f>COUNTIF(E43:M43,"○")+COUNTIF(E43:M43,"△")+COUNTIF(E43:M43,"●")</f>
        <v>2</v>
      </c>
      <c r="O42" s="268">
        <f>COUNTIF(E43:M43,"○")</f>
        <v>2</v>
      </c>
      <c r="P42" s="268">
        <f>COUNTIF(E43:M43,"●")</f>
        <v>0</v>
      </c>
      <c r="Q42" s="268">
        <f>COUNTIF(E43:M43,"△")</f>
        <v>0</v>
      </c>
      <c r="R42" s="268">
        <f>SUM(E42,H42,K42)</f>
        <v>5</v>
      </c>
      <c r="S42" s="268">
        <f>SUM(G42,J42,M42)</f>
        <v>0</v>
      </c>
      <c r="T42" s="268">
        <f>R42-S42</f>
        <v>5</v>
      </c>
      <c r="U42" s="268">
        <f>IF(COUNT(O42:Q43),O42*3+Q42,)</f>
        <v>6</v>
      </c>
      <c r="V42" s="272">
        <f>RANK(X42,$X42:$X47,0)</f>
        <v>1</v>
      </c>
      <c r="X42" s="275">
        <f>U42*100+T42+R42/100</f>
        <v>605.05</v>
      </c>
    </row>
    <row r="43" spans="1:24" s="45" customFormat="1" ht="23.25" customHeight="1">
      <c r="A43" s="267"/>
      <c r="B43" s="263"/>
      <c r="C43" s="263"/>
      <c r="D43" s="263"/>
      <c r="E43" s="264" t="str">
        <f>IF(E42="","",IF(E42&gt;G42,"○",IF(E42=G42,"△",IF(E42&lt;G42,"●"))))</f>
        <v>○</v>
      </c>
      <c r="F43" s="264"/>
      <c r="G43" s="264"/>
      <c r="H43" s="264" t="str">
        <f>IF(H42="","",IF(H42&gt;J42,"○",IF(H42=J42,"△",IF(H42&lt;J42,"●"))))</f>
        <v>○</v>
      </c>
      <c r="I43" s="264"/>
      <c r="J43" s="264"/>
      <c r="K43" s="259">
        <f>IF(K42="","",IF(K42&gt;M42,"○",IF(K42=M42,"△",IF(K42&lt;M42,"●"))))</f>
      </c>
      <c r="L43" s="260"/>
      <c r="M43" s="261"/>
      <c r="N43" s="268"/>
      <c r="O43" s="268"/>
      <c r="P43" s="268"/>
      <c r="Q43" s="268"/>
      <c r="R43" s="268"/>
      <c r="S43" s="268"/>
      <c r="T43" s="268"/>
      <c r="U43" s="268"/>
      <c r="V43" s="273"/>
      <c r="X43" s="275"/>
    </row>
    <row r="44" spans="1:24" s="45" customFormat="1" ht="23.25" customHeight="1">
      <c r="A44" s="262" t="str">
        <f>'1次リーグ'!F21</f>
        <v>興津SSS</v>
      </c>
      <c r="B44" s="43">
        <f>IF(G42="","",G42)</f>
        <v>0</v>
      </c>
      <c r="C44" s="42" t="s">
        <v>36</v>
      </c>
      <c r="D44" s="44">
        <f>IF(E42="","",E42)</f>
        <v>4</v>
      </c>
      <c r="E44" s="263"/>
      <c r="F44" s="263"/>
      <c r="G44" s="263"/>
      <c r="H44" s="40">
        <v>1</v>
      </c>
      <c r="I44" s="42" t="s">
        <v>36</v>
      </c>
      <c r="J44" s="41">
        <v>2</v>
      </c>
      <c r="K44" s="40"/>
      <c r="L44" s="42" t="s">
        <v>36</v>
      </c>
      <c r="M44" s="41"/>
      <c r="N44" s="268">
        <f>COUNTIF(B45:M45,"○")+COUNTIF(B45:M45,"△")+COUNTIF(B45:M45,"●")</f>
        <v>2</v>
      </c>
      <c r="O44" s="268">
        <f>COUNTIF(B45:M45,"○")</f>
        <v>0</v>
      </c>
      <c r="P44" s="268">
        <f>COUNTIF(B45:M45,"●")</f>
        <v>2</v>
      </c>
      <c r="Q44" s="268">
        <f>COUNTIF(B45:M45,"△")</f>
        <v>0</v>
      </c>
      <c r="R44" s="268">
        <f>SUM(B44,H44,K44)</f>
        <v>1</v>
      </c>
      <c r="S44" s="268">
        <f>SUM(D44,J44,M44)</f>
        <v>6</v>
      </c>
      <c r="T44" s="268">
        <f>R44-S44</f>
        <v>-5</v>
      </c>
      <c r="U44" s="268">
        <f>IF(COUNT(O44:Q45),O44*3+Q44,)</f>
        <v>0</v>
      </c>
      <c r="V44" s="272">
        <f>RANK(X44,$X42:$X47,0)</f>
        <v>3</v>
      </c>
      <c r="X44" s="275">
        <f>U44*100+T44+R44/100</f>
        <v>-4.99</v>
      </c>
    </row>
    <row r="45" spans="1:24" s="45" customFormat="1" ht="23.25" customHeight="1">
      <c r="A45" s="262"/>
      <c r="B45" s="264" t="str">
        <f>IF(B44="","",IF(B44&gt;D44,"○",IF(B44=D44,"△",IF(B44&lt;D44,"●"))))</f>
        <v>●</v>
      </c>
      <c r="C45" s="264"/>
      <c r="D45" s="264"/>
      <c r="E45" s="263"/>
      <c r="F45" s="263"/>
      <c r="G45" s="263"/>
      <c r="H45" s="264" t="str">
        <f>IF(H44="","",IF(H44&gt;J44,"○",IF(H44=J44,"△",IF(H44&lt;J44,"●"))))</f>
        <v>●</v>
      </c>
      <c r="I45" s="264"/>
      <c r="J45" s="264"/>
      <c r="K45" s="259">
        <f>IF(K44="","",IF(K44&gt;M44,"○",IF(K44=M44,"△",IF(K44&lt;M44,"●"))))</f>
      </c>
      <c r="L45" s="260"/>
      <c r="M45" s="261"/>
      <c r="N45" s="268"/>
      <c r="O45" s="268"/>
      <c r="P45" s="268"/>
      <c r="Q45" s="268"/>
      <c r="R45" s="268"/>
      <c r="S45" s="268"/>
      <c r="T45" s="268"/>
      <c r="U45" s="268"/>
      <c r="V45" s="273"/>
      <c r="X45" s="275"/>
    </row>
    <row r="46" spans="1:24" s="45" customFormat="1" ht="23.25" customHeight="1">
      <c r="A46" s="262" t="str">
        <f>'1次リーグ'!F22</f>
        <v>入江SSS</v>
      </c>
      <c r="B46" s="43">
        <f>IF(J42="","",J42)</f>
        <v>0</v>
      </c>
      <c r="C46" s="42" t="s">
        <v>36</v>
      </c>
      <c r="D46" s="44">
        <f>IF(H42="","",H42)</f>
        <v>1</v>
      </c>
      <c r="E46" s="43">
        <f>IF(J44="","",J44)</f>
        <v>2</v>
      </c>
      <c r="F46" s="42" t="s">
        <v>36</v>
      </c>
      <c r="G46" s="44">
        <f>IF(H44="","",H44)</f>
        <v>1</v>
      </c>
      <c r="H46" s="263"/>
      <c r="I46" s="263"/>
      <c r="J46" s="263"/>
      <c r="K46" s="40"/>
      <c r="L46" s="42" t="s">
        <v>36</v>
      </c>
      <c r="M46" s="41"/>
      <c r="N46" s="268">
        <f>COUNTIF(B47:M47,"○")+COUNTIF(B47:M47,"△")+COUNTIF(B47:M47,"●")</f>
        <v>2</v>
      </c>
      <c r="O46" s="268">
        <f>COUNTIF(B47:M47,"○")</f>
        <v>1</v>
      </c>
      <c r="P46" s="268">
        <f>COUNTIF(B47:M47,"●")</f>
        <v>1</v>
      </c>
      <c r="Q46" s="268">
        <f>COUNTIF(B47:M47,"△")</f>
        <v>0</v>
      </c>
      <c r="R46" s="268">
        <f>SUM(B46,E46,K46)</f>
        <v>2</v>
      </c>
      <c r="S46" s="268">
        <f>SUM(D46,G46,M46)</f>
        <v>2</v>
      </c>
      <c r="T46" s="268">
        <f>R46-S46</f>
        <v>0</v>
      </c>
      <c r="U46" s="268">
        <f>IF(COUNT(O46:Q47),O46*3+Q46,)</f>
        <v>3</v>
      </c>
      <c r="V46" s="272">
        <f>RANK(X46,$X42:$X47,0)</f>
        <v>2</v>
      </c>
      <c r="X46" s="275">
        <f>U46*100+T46+R46/100</f>
        <v>300.02</v>
      </c>
    </row>
    <row r="47" spans="1:24" s="45" customFormat="1" ht="23.25" customHeight="1">
      <c r="A47" s="262"/>
      <c r="B47" s="264" t="str">
        <f>IF(B46="","",IF(B46&gt;D46,"○",IF(B46=D46,"△",IF(B46&lt;D46,"●"))))</f>
        <v>●</v>
      </c>
      <c r="C47" s="264"/>
      <c r="D47" s="264"/>
      <c r="E47" s="264" t="str">
        <f>IF(E46="","",IF(E46&gt;G46,"○",IF(E46=G46,"△",IF(E46&lt;G46,"●"))))</f>
        <v>○</v>
      </c>
      <c r="F47" s="264"/>
      <c r="G47" s="264"/>
      <c r="H47" s="263"/>
      <c r="I47" s="263"/>
      <c r="J47" s="263"/>
      <c r="K47" s="259">
        <f>IF(K46="","",IF(K46&gt;M46,"○",IF(K46=M46,"△",IF(K46&lt;M46,"●"))))</f>
      </c>
      <c r="L47" s="260"/>
      <c r="M47" s="261"/>
      <c r="N47" s="268"/>
      <c r="O47" s="268"/>
      <c r="P47" s="268"/>
      <c r="Q47" s="268"/>
      <c r="R47" s="268"/>
      <c r="S47" s="268"/>
      <c r="T47" s="268"/>
      <c r="U47" s="268"/>
      <c r="V47" s="273"/>
      <c r="X47" s="275"/>
    </row>
    <row r="48" ht="15" customHeight="1"/>
    <row r="49" spans="1:22" s="45" customFormat="1" ht="23.25" customHeight="1">
      <c r="A49" s="83" t="s">
        <v>80</v>
      </c>
      <c r="B49" s="265" t="str">
        <f>A50</f>
        <v>庵原SC SSS</v>
      </c>
      <c r="C49" s="265"/>
      <c r="D49" s="265"/>
      <c r="E49" s="266" t="str">
        <f>A52</f>
        <v>有度FC</v>
      </c>
      <c r="F49" s="266"/>
      <c r="G49" s="266"/>
      <c r="H49" s="266" t="str">
        <f>A54</f>
        <v>高部JFCブロンコ</v>
      </c>
      <c r="I49" s="266"/>
      <c r="J49" s="266"/>
      <c r="K49" s="269" t="e">
        <f>#REF!</f>
        <v>#REF!</v>
      </c>
      <c r="L49" s="270"/>
      <c r="M49" s="271"/>
      <c r="N49" s="33" t="s">
        <v>12</v>
      </c>
      <c r="O49" s="34" t="s">
        <v>29</v>
      </c>
      <c r="P49" s="34" t="s">
        <v>30</v>
      </c>
      <c r="Q49" s="34" t="s">
        <v>31</v>
      </c>
      <c r="R49" s="35" t="s">
        <v>13</v>
      </c>
      <c r="S49" s="35" t="s">
        <v>32</v>
      </c>
      <c r="T49" s="37" t="s">
        <v>33</v>
      </c>
      <c r="U49" s="34" t="s">
        <v>34</v>
      </c>
      <c r="V49" s="36" t="s">
        <v>35</v>
      </c>
    </row>
    <row r="50" spans="1:24" s="45" customFormat="1" ht="23.25" customHeight="1">
      <c r="A50" s="267" t="str">
        <f>'1次リーグ'!I20</f>
        <v>庵原SC SSS</v>
      </c>
      <c r="B50" s="263"/>
      <c r="C50" s="263"/>
      <c r="D50" s="263"/>
      <c r="E50" s="40">
        <v>4</v>
      </c>
      <c r="F50" s="42" t="s">
        <v>36</v>
      </c>
      <c r="G50" s="41">
        <v>0</v>
      </c>
      <c r="H50" s="40">
        <v>1</v>
      </c>
      <c r="I50" s="42" t="s">
        <v>36</v>
      </c>
      <c r="J50" s="41">
        <v>1</v>
      </c>
      <c r="K50" s="40"/>
      <c r="L50" s="42" t="s">
        <v>36</v>
      </c>
      <c r="M50" s="41"/>
      <c r="N50" s="268">
        <f>COUNTIF(E51:M51,"○")+COUNTIF(E51:M51,"△")+COUNTIF(E51:M51,"●")</f>
        <v>2</v>
      </c>
      <c r="O50" s="268">
        <f>COUNTIF(E51:M51,"○")</f>
        <v>1</v>
      </c>
      <c r="P50" s="268">
        <f>COUNTIF(E51:M51,"●")</f>
        <v>0</v>
      </c>
      <c r="Q50" s="268">
        <f>COUNTIF(E51:M51,"△")</f>
        <v>1</v>
      </c>
      <c r="R50" s="268">
        <f>SUM(E50,H50,K50)</f>
        <v>5</v>
      </c>
      <c r="S50" s="268">
        <f>SUM(G50,J50,M50)</f>
        <v>1</v>
      </c>
      <c r="T50" s="268">
        <f>R50-S50</f>
        <v>4</v>
      </c>
      <c r="U50" s="268">
        <f>IF(COUNT(O50:Q51),O50*3+Q50,)</f>
        <v>4</v>
      </c>
      <c r="V50" s="272">
        <f>RANK(X50,$X50:$X55,0)</f>
        <v>1</v>
      </c>
      <c r="X50" s="275">
        <f>U50*100+T50+R50/100</f>
        <v>404.05</v>
      </c>
    </row>
    <row r="51" spans="1:24" s="45" customFormat="1" ht="23.25" customHeight="1">
      <c r="A51" s="267"/>
      <c r="B51" s="263"/>
      <c r="C51" s="263"/>
      <c r="D51" s="263"/>
      <c r="E51" s="264" t="str">
        <f>IF(E50="","",IF(E50&gt;G50,"○",IF(E50=G50,"△",IF(E50&lt;G50,"●"))))</f>
        <v>○</v>
      </c>
      <c r="F51" s="264"/>
      <c r="G51" s="264"/>
      <c r="H51" s="264" t="str">
        <f>IF(H50="","",IF(H50&gt;J50,"○",IF(H50=J50,"△",IF(H50&lt;J50,"●"))))</f>
        <v>△</v>
      </c>
      <c r="I51" s="264"/>
      <c r="J51" s="264"/>
      <c r="K51" s="259">
        <f>IF(K50="","",IF(K50&gt;M50,"○",IF(K50=M50,"△",IF(K50&lt;M50,"●"))))</f>
      </c>
      <c r="L51" s="260"/>
      <c r="M51" s="261"/>
      <c r="N51" s="268"/>
      <c r="O51" s="268"/>
      <c r="P51" s="268"/>
      <c r="Q51" s="268"/>
      <c r="R51" s="268"/>
      <c r="S51" s="268"/>
      <c r="T51" s="268"/>
      <c r="U51" s="268"/>
      <c r="V51" s="273"/>
      <c r="X51" s="275"/>
    </row>
    <row r="52" spans="1:24" s="45" customFormat="1" ht="23.25" customHeight="1">
      <c r="A52" s="262" t="str">
        <f>'1次リーグ'!I21</f>
        <v>有度FC</v>
      </c>
      <c r="B52" s="43">
        <f>IF(G50="","",G50)</f>
        <v>0</v>
      </c>
      <c r="C52" s="42" t="s">
        <v>36</v>
      </c>
      <c r="D52" s="44">
        <f>IF(E50="","",E50)</f>
        <v>4</v>
      </c>
      <c r="E52" s="263"/>
      <c r="F52" s="263"/>
      <c r="G52" s="263"/>
      <c r="H52" s="40">
        <v>0</v>
      </c>
      <c r="I52" s="42" t="s">
        <v>36</v>
      </c>
      <c r="J52" s="41">
        <v>3</v>
      </c>
      <c r="K52" s="40"/>
      <c r="L52" s="42" t="s">
        <v>36</v>
      </c>
      <c r="M52" s="41"/>
      <c r="N52" s="268">
        <f>COUNTIF(B53:M53,"○")+COUNTIF(B53:M53,"△")+COUNTIF(B53:M53,"●")</f>
        <v>2</v>
      </c>
      <c r="O52" s="268">
        <f>COUNTIF(B53:M53,"○")</f>
        <v>0</v>
      </c>
      <c r="P52" s="268">
        <f>COUNTIF(B53:M53,"●")</f>
        <v>2</v>
      </c>
      <c r="Q52" s="268">
        <f>COUNTIF(B53:M53,"△")</f>
        <v>0</v>
      </c>
      <c r="R52" s="268">
        <f>SUM(B52,H52,K52)</f>
        <v>0</v>
      </c>
      <c r="S52" s="268">
        <f>SUM(D52,J52,M52)</f>
        <v>7</v>
      </c>
      <c r="T52" s="268">
        <f>R52-S52</f>
        <v>-7</v>
      </c>
      <c r="U52" s="268">
        <f>IF(COUNT(O52:Q53),O52*3+Q52,)</f>
        <v>0</v>
      </c>
      <c r="V52" s="272">
        <f>RANK(X52,$X50:$X55,0)</f>
        <v>3</v>
      </c>
      <c r="X52" s="275">
        <f>U52*100+T52+R52/100</f>
        <v>-7</v>
      </c>
    </row>
    <row r="53" spans="1:24" s="45" customFormat="1" ht="23.25" customHeight="1">
      <c r="A53" s="262"/>
      <c r="B53" s="264" t="str">
        <f>IF(B52="","",IF(B52&gt;D52,"○",IF(B52=D52,"△",IF(B52&lt;D52,"●"))))</f>
        <v>●</v>
      </c>
      <c r="C53" s="264"/>
      <c r="D53" s="264"/>
      <c r="E53" s="263"/>
      <c r="F53" s="263"/>
      <c r="G53" s="263"/>
      <c r="H53" s="264" t="str">
        <f>IF(H52="","",IF(H52&gt;J52,"○",IF(H52=J52,"△",IF(H52&lt;J52,"●"))))</f>
        <v>●</v>
      </c>
      <c r="I53" s="264"/>
      <c r="J53" s="264"/>
      <c r="K53" s="259">
        <f>IF(K52="","",IF(K52&gt;M52,"○",IF(K52=M52,"△",IF(K52&lt;M52,"●"))))</f>
      </c>
      <c r="L53" s="260"/>
      <c r="M53" s="261"/>
      <c r="N53" s="268"/>
      <c r="O53" s="268"/>
      <c r="P53" s="268"/>
      <c r="Q53" s="268"/>
      <c r="R53" s="268"/>
      <c r="S53" s="268"/>
      <c r="T53" s="268"/>
      <c r="U53" s="268"/>
      <c r="V53" s="273"/>
      <c r="X53" s="275"/>
    </row>
    <row r="54" spans="1:24" s="45" customFormat="1" ht="23.25" customHeight="1">
      <c r="A54" s="262" t="str">
        <f>'1次リーグ'!I22</f>
        <v>高部JFCブロンコ</v>
      </c>
      <c r="B54" s="43">
        <f>IF(J50="","",J50)</f>
        <v>1</v>
      </c>
      <c r="C54" s="42" t="s">
        <v>36</v>
      </c>
      <c r="D54" s="44">
        <f>IF(H50="","",H50)</f>
        <v>1</v>
      </c>
      <c r="E54" s="43">
        <f>IF(J52="","",J52)</f>
        <v>3</v>
      </c>
      <c r="F54" s="42" t="s">
        <v>36</v>
      </c>
      <c r="G54" s="44">
        <f>IF(H52="","",H52)</f>
        <v>0</v>
      </c>
      <c r="H54" s="263"/>
      <c r="I54" s="263"/>
      <c r="J54" s="263"/>
      <c r="K54" s="40"/>
      <c r="L54" s="42" t="s">
        <v>36</v>
      </c>
      <c r="M54" s="41"/>
      <c r="N54" s="268">
        <f>COUNTIF(B55:M55,"○")+COUNTIF(B55:M55,"△")+COUNTIF(B55:M55,"●")</f>
        <v>2</v>
      </c>
      <c r="O54" s="268">
        <f>COUNTIF(B55:M55,"○")</f>
        <v>1</v>
      </c>
      <c r="P54" s="268">
        <f>COUNTIF(B55:M55,"●")</f>
        <v>0</v>
      </c>
      <c r="Q54" s="268">
        <f>COUNTIF(B55:M55,"△")</f>
        <v>1</v>
      </c>
      <c r="R54" s="268">
        <f>SUM(B54,E54,K54)</f>
        <v>4</v>
      </c>
      <c r="S54" s="268">
        <f>SUM(D54,G54,M54)</f>
        <v>1</v>
      </c>
      <c r="T54" s="268">
        <f>R54-S54</f>
        <v>3</v>
      </c>
      <c r="U54" s="268">
        <f>IF(COUNT(O54:Q55),O54*3+Q54,)</f>
        <v>4</v>
      </c>
      <c r="V54" s="272">
        <f>RANK(X54,$X50:$X55,0)</f>
        <v>2</v>
      </c>
      <c r="X54" s="275">
        <f>U54*100+T54+R54/100</f>
        <v>403.04</v>
      </c>
    </row>
    <row r="55" spans="1:24" s="45" customFormat="1" ht="23.25" customHeight="1">
      <c r="A55" s="262"/>
      <c r="B55" s="264" t="str">
        <f>IF(B54="","",IF(B54&gt;D54,"○",IF(B54=D54,"△",IF(B54&lt;D54,"●"))))</f>
        <v>△</v>
      </c>
      <c r="C55" s="264"/>
      <c r="D55" s="264"/>
      <c r="E55" s="264" t="str">
        <f>IF(E54="","",IF(E54&gt;G54,"○",IF(E54=G54,"△",IF(E54&lt;G54,"●"))))</f>
        <v>○</v>
      </c>
      <c r="F55" s="264"/>
      <c r="G55" s="264"/>
      <c r="H55" s="263"/>
      <c r="I55" s="263"/>
      <c r="J55" s="263"/>
      <c r="K55" s="259">
        <f>IF(K54="","",IF(K54&gt;M54,"○",IF(K54=M54,"△",IF(K54&lt;M54,"●"))))</f>
      </c>
      <c r="L55" s="260"/>
      <c r="M55" s="261"/>
      <c r="N55" s="268"/>
      <c r="O55" s="268"/>
      <c r="P55" s="268"/>
      <c r="Q55" s="268"/>
      <c r="R55" s="268"/>
      <c r="S55" s="268"/>
      <c r="T55" s="268"/>
      <c r="U55" s="268"/>
      <c r="V55" s="273"/>
      <c r="X55" s="275"/>
    </row>
    <row r="56" ht="15" customHeight="1"/>
    <row r="57" spans="1:22" s="45" customFormat="1" ht="23.25" customHeight="1">
      <c r="A57" s="83" t="s">
        <v>81</v>
      </c>
      <c r="B57" s="265" t="str">
        <f>A58</f>
        <v>VALOR FC</v>
      </c>
      <c r="C57" s="265"/>
      <c r="D57" s="265"/>
      <c r="E57" s="266" t="str">
        <f>A60</f>
        <v>東海小SSS</v>
      </c>
      <c r="F57" s="266"/>
      <c r="G57" s="266"/>
      <c r="H57" s="266" t="str">
        <f>A62</f>
        <v>VALOR FC B</v>
      </c>
      <c r="I57" s="266"/>
      <c r="J57" s="266"/>
      <c r="K57" s="269" t="e">
        <f>#REF!</f>
        <v>#REF!</v>
      </c>
      <c r="L57" s="270"/>
      <c r="M57" s="271"/>
      <c r="N57" s="33" t="s">
        <v>12</v>
      </c>
      <c r="O57" s="34" t="s">
        <v>29</v>
      </c>
      <c r="P57" s="34" t="s">
        <v>30</v>
      </c>
      <c r="Q57" s="34" t="s">
        <v>31</v>
      </c>
      <c r="R57" s="35" t="s">
        <v>13</v>
      </c>
      <c r="S57" s="35" t="s">
        <v>32</v>
      </c>
      <c r="T57" s="37" t="s">
        <v>33</v>
      </c>
      <c r="U57" s="34" t="s">
        <v>34</v>
      </c>
      <c r="V57" s="36" t="s">
        <v>35</v>
      </c>
    </row>
    <row r="58" spans="1:24" s="45" customFormat="1" ht="23.25" customHeight="1">
      <c r="A58" s="267" t="str">
        <f>'1次リーグ'!L20</f>
        <v>VALOR FC</v>
      </c>
      <c r="B58" s="263"/>
      <c r="C58" s="263"/>
      <c r="D58" s="263"/>
      <c r="E58" s="40">
        <v>14</v>
      </c>
      <c r="F58" s="42" t="s">
        <v>36</v>
      </c>
      <c r="G58" s="41">
        <v>0</v>
      </c>
      <c r="H58" s="40">
        <v>3</v>
      </c>
      <c r="I58" s="42" t="s">
        <v>36</v>
      </c>
      <c r="J58" s="41">
        <v>0</v>
      </c>
      <c r="K58" s="40"/>
      <c r="L58" s="42" t="s">
        <v>36</v>
      </c>
      <c r="M58" s="41"/>
      <c r="N58" s="268">
        <f>COUNTIF(E59:M59,"○")+COUNTIF(E59:M59,"△")+COUNTIF(E59:M59,"●")</f>
        <v>2</v>
      </c>
      <c r="O58" s="268">
        <f>COUNTIF(E59:M59,"○")</f>
        <v>2</v>
      </c>
      <c r="P58" s="268">
        <f>COUNTIF(E59:M59,"●")</f>
        <v>0</v>
      </c>
      <c r="Q58" s="268">
        <f>COUNTIF(E59:M59,"△")</f>
        <v>0</v>
      </c>
      <c r="R58" s="268">
        <f>SUM(E58,H58,K58)</f>
        <v>17</v>
      </c>
      <c r="S58" s="268">
        <f>SUM(G58,J58,M58)</f>
        <v>0</v>
      </c>
      <c r="T58" s="268">
        <f>R58-S58</f>
        <v>17</v>
      </c>
      <c r="U58" s="268">
        <f>IF(COUNT(O58:Q59),O58*3+Q58,)</f>
        <v>6</v>
      </c>
      <c r="V58" s="272">
        <f>RANK(X58,$X58:$X63,0)</f>
        <v>1</v>
      </c>
      <c r="X58" s="275">
        <f>U58*100+T58+R58/100</f>
        <v>617.17</v>
      </c>
    </row>
    <row r="59" spans="1:24" s="45" customFormat="1" ht="23.25" customHeight="1">
      <c r="A59" s="267"/>
      <c r="B59" s="263"/>
      <c r="C59" s="263"/>
      <c r="D59" s="263"/>
      <c r="E59" s="264" t="str">
        <f>IF(E58="","",IF(E58&gt;G58,"○",IF(E58=G58,"△",IF(E58&lt;G58,"●"))))</f>
        <v>○</v>
      </c>
      <c r="F59" s="264"/>
      <c r="G59" s="264"/>
      <c r="H59" s="264" t="str">
        <f>IF(H58="","",IF(H58&gt;J58,"○",IF(H58=J58,"△",IF(H58&lt;J58,"●"))))</f>
        <v>○</v>
      </c>
      <c r="I59" s="264"/>
      <c r="J59" s="264"/>
      <c r="K59" s="259">
        <f>IF(K58="","",IF(K58&gt;M58,"○",IF(K58=M58,"△",IF(K58&lt;M58,"●"))))</f>
      </c>
      <c r="L59" s="260"/>
      <c r="M59" s="261"/>
      <c r="N59" s="268"/>
      <c r="O59" s="268"/>
      <c r="P59" s="268"/>
      <c r="Q59" s="268"/>
      <c r="R59" s="268"/>
      <c r="S59" s="268"/>
      <c r="T59" s="268"/>
      <c r="U59" s="268"/>
      <c r="V59" s="273"/>
      <c r="X59" s="275"/>
    </row>
    <row r="60" spans="1:24" s="45" customFormat="1" ht="23.25" customHeight="1">
      <c r="A60" s="262" t="str">
        <f>'1次リーグ'!L21</f>
        <v>東海小SSS</v>
      </c>
      <c r="B60" s="43">
        <f>IF(G58="","",G58)</f>
        <v>0</v>
      </c>
      <c r="C60" s="42" t="s">
        <v>36</v>
      </c>
      <c r="D60" s="44">
        <f>IF(E58="","",E58)</f>
        <v>14</v>
      </c>
      <c r="E60" s="263"/>
      <c r="F60" s="263"/>
      <c r="G60" s="263"/>
      <c r="H60" s="40">
        <v>1</v>
      </c>
      <c r="I60" s="42" t="s">
        <v>36</v>
      </c>
      <c r="J60" s="41">
        <v>9</v>
      </c>
      <c r="K60" s="40"/>
      <c r="L60" s="42" t="s">
        <v>36</v>
      </c>
      <c r="M60" s="41"/>
      <c r="N60" s="268">
        <f>COUNTIF(B61:M61,"○")+COUNTIF(B61:M61,"△")+COUNTIF(B61:M61,"●")</f>
        <v>2</v>
      </c>
      <c r="O60" s="268">
        <f>COUNTIF(B61:M61,"○")</f>
        <v>0</v>
      </c>
      <c r="P60" s="268">
        <f>COUNTIF(B61:M61,"●")</f>
        <v>2</v>
      </c>
      <c r="Q60" s="268">
        <f>COUNTIF(B61:M61,"△")</f>
        <v>0</v>
      </c>
      <c r="R60" s="268">
        <f>SUM(B60,H60,K60)</f>
        <v>1</v>
      </c>
      <c r="S60" s="268">
        <f>SUM(D60,J60,M60)</f>
        <v>23</v>
      </c>
      <c r="T60" s="268">
        <f>R60-S60</f>
        <v>-22</v>
      </c>
      <c r="U60" s="268">
        <f>IF(COUNT(O60:Q61),O60*3+Q60,)</f>
        <v>0</v>
      </c>
      <c r="V60" s="272">
        <f>RANK(X60,$X58:$X63,0)</f>
        <v>3</v>
      </c>
      <c r="X60" s="275">
        <f>U60*100+T60+R60/100</f>
        <v>-21.99</v>
      </c>
    </row>
    <row r="61" spans="1:24" s="45" customFormat="1" ht="23.25" customHeight="1">
      <c r="A61" s="262"/>
      <c r="B61" s="264" t="str">
        <f>IF(B60="","",IF(B60&gt;D60,"○",IF(B60=D60,"△",IF(B60&lt;D60,"●"))))</f>
        <v>●</v>
      </c>
      <c r="C61" s="264"/>
      <c r="D61" s="264"/>
      <c r="E61" s="263"/>
      <c r="F61" s="263"/>
      <c r="G61" s="263"/>
      <c r="H61" s="264" t="str">
        <f>IF(H60="","",IF(H60&gt;J60,"○",IF(H60=J60,"△",IF(H60&lt;J60,"●"))))</f>
        <v>●</v>
      </c>
      <c r="I61" s="264"/>
      <c r="J61" s="264"/>
      <c r="K61" s="259">
        <f>IF(K60="","",IF(K60&gt;M60,"○",IF(K60=M60,"△",IF(K60&lt;M60,"●"))))</f>
      </c>
      <c r="L61" s="260"/>
      <c r="M61" s="261"/>
      <c r="N61" s="268"/>
      <c r="O61" s="268"/>
      <c r="P61" s="268"/>
      <c r="Q61" s="268"/>
      <c r="R61" s="268"/>
      <c r="S61" s="268"/>
      <c r="T61" s="268"/>
      <c r="U61" s="268"/>
      <c r="V61" s="273"/>
      <c r="X61" s="275"/>
    </row>
    <row r="62" spans="1:24" s="45" customFormat="1" ht="23.25" customHeight="1">
      <c r="A62" s="262" t="str">
        <f>'1次リーグ'!L22</f>
        <v>VALOR FC B</v>
      </c>
      <c r="B62" s="43">
        <f>IF(J58="","",J58)</f>
        <v>0</v>
      </c>
      <c r="C62" s="42" t="s">
        <v>36</v>
      </c>
      <c r="D62" s="44">
        <f>IF(H58="","",H58)</f>
        <v>3</v>
      </c>
      <c r="E62" s="43">
        <f>IF(J60="","",J60)</f>
        <v>9</v>
      </c>
      <c r="F62" s="42" t="s">
        <v>36</v>
      </c>
      <c r="G62" s="44">
        <f>IF(H60="","",H60)</f>
        <v>1</v>
      </c>
      <c r="H62" s="263"/>
      <c r="I62" s="263"/>
      <c r="J62" s="263"/>
      <c r="K62" s="40"/>
      <c r="L62" s="42" t="s">
        <v>36</v>
      </c>
      <c r="M62" s="41"/>
      <c r="N62" s="268">
        <f>COUNTIF(B63:M63,"○")+COUNTIF(B63:M63,"△")+COUNTIF(B63:M63,"●")</f>
        <v>2</v>
      </c>
      <c r="O62" s="268">
        <f>COUNTIF(B63:M63,"○")</f>
        <v>1</v>
      </c>
      <c r="P62" s="268">
        <f>COUNTIF(B63:M63,"●")</f>
        <v>1</v>
      </c>
      <c r="Q62" s="268">
        <f>COUNTIF(B63:M63,"△")</f>
        <v>0</v>
      </c>
      <c r="R62" s="268">
        <f>SUM(B62,E62,K62)</f>
        <v>9</v>
      </c>
      <c r="S62" s="268">
        <f>SUM(D62,G62,M62)</f>
        <v>4</v>
      </c>
      <c r="T62" s="268">
        <f>R62-S62</f>
        <v>5</v>
      </c>
      <c r="U62" s="268">
        <f>IF(COUNT(O62:Q63),O62*3+Q62,)</f>
        <v>3</v>
      </c>
      <c r="V62" s="272">
        <f>RANK(X62,$X58:$X63,0)</f>
        <v>2</v>
      </c>
      <c r="X62" s="275">
        <f>U62*100+T62+R62/100</f>
        <v>305.09</v>
      </c>
    </row>
    <row r="63" spans="1:24" s="45" customFormat="1" ht="23.25" customHeight="1">
      <c r="A63" s="262"/>
      <c r="B63" s="264" t="str">
        <f>IF(B62="","",IF(B62&gt;D62,"○",IF(B62=D62,"△",IF(B62&lt;D62,"●"))))</f>
        <v>●</v>
      </c>
      <c r="C63" s="264"/>
      <c r="D63" s="264"/>
      <c r="E63" s="264" t="str">
        <f>IF(E62="","",IF(E62&gt;G62,"○",IF(E62=G62,"△",IF(E62&lt;G62,"●"))))</f>
        <v>○</v>
      </c>
      <c r="F63" s="264"/>
      <c r="G63" s="264"/>
      <c r="H63" s="263"/>
      <c r="I63" s="263"/>
      <c r="J63" s="263"/>
      <c r="K63" s="259">
        <f>IF(K62="","",IF(K62&gt;M62,"○",IF(K62=M62,"△",IF(K62&lt;M62,"●"))))</f>
      </c>
      <c r="L63" s="260"/>
      <c r="M63" s="261"/>
      <c r="N63" s="268"/>
      <c r="O63" s="268"/>
      <c r="P63" s="268"/>
      <c r="Q63" s="268"/>
      <c r="R63" s="268"/>
      <c r="S63" s="268"/>
      <c r="T63" s="268"/>
      <c r="U63" s="268"/>
      <c r="V63" s="273"/>
      <c r="X63" s="275"/>
    </row>
    <row r="64" ht="15" customHeight="1"/>
    <row r="65" spans="1:22" s="45" customFormat="1" ht="23.25" customHeight="1">
      <c r="A65" s="83" t="s">
        <v>82</v>
      </c>
      <c r="B65" s="265" t="str">
        <f>A66</f>
        <v>三保FC</v>
      </c>
      <c r="C65" s="265"/>
      <c r="D65" s="265"/>
      <c r="E65" s="266" t="str">
        <f>A68</f>
        <v>清水第八SC</v>
      </c>
      <c r="F65" s="266"/>
      <c r="G65" s="266"/>
      <c r="H65" s="266" t="str">
        <f>A70</f>
        <v>駒越小SSS</v>
      </c>
      <c r="I65" s="266"/>
      <c r="J65" s="266"/>
      <c r="K65" s="269" t="e">
        <f>#REF!</f>
        <v>#REF!</v>
      </c>
      <c r="L65" s="270"/>
      <c r="M65" s="271"/>
      <c r="N65" s="33" t="s">
        <v>12</v>
      </c>
      <c r="O65" s="34" t="s">
        <v>29</v>
      </c>
      <c r="P65" s="34" t="s">
        <v>30</v>
      </c>
      <c r="Q65" s="34" t="s">
        <v>31</v>
      </c>
      <c r="R65" s="35" t="s">
        <v>13</v>
      </c>
      <c r="S65" s="35" t="s">
        <v>32</v>
      </c>
      <c r="T65" s="37" t="s">
        <v>33</v>
      </c>
      <c r="U65" s="34" t="s">
        <v>34</v>
      </c>
      <c r="V65" s="36" t="s">
        <v>35</v>
      </c>
    </row>
    <row r="66" spans="1:24" s="45" customFormat="1" ht="23.25" customHeight="1">
      <c r="A66" s="267" t="str">
        <f>'1次リーグ'!C25</f>
        <v>三保FC</v>
      </c>
      <c r="B66" s="263"/>
      <c r="C66" s="263"/>
      <c r="D66" s="263"/>
      <c r="E66" s="40">
        <v>2</v>
      </c>
      <c r="F66" s="42" t="s">
        <v>36</v>
      </c>
      <c r="G66" s="41">
        <v>0</v>
      </c>
      <c r="H66" s="40">
        <v>5</v>
      </c>
      <c r="I66" s="42" t="s">
        <v>36</v>
      </c>
      <c r="J66" s="41">
        <v>1</v>
      </c>
      <c r="K66" s="40"/>
      <c r="L66" s="42" t="s">
        <v>36</v>
      </c>
      <c r="M66" s="41"/>
      <c r="N66" s="268">
        <f>COUNTIF(E67:M67,"○")+COUNTIF(E67:M67,"△")+COUNTIF(E67:M67,"●")</f>
        <v>2</v>
      </c>
      <c r="O66" s="268">
        <f>COUNTIF(E67:M67,"○")</f>
        <v>2</v>
      </c>
      <c r="P66" s="268">
        <f>COUNTIF(E67:M67,"●")</f>
        <v>0</v>
      </c>
      <c r="Q66" s="268">
        <f>COUNTIF(E67:M67,"△")</f>
        <v>0</v>
      </c>
      <c r="R66" s="268">
        <f>SUM(E66,H66,K66)</f>
        <v>7</v>
      </c>
      <c r="S66" s="268">
        <f>SUM(G66,J66,M66)</f>
        <v>1</v>
      </c>
      <c r="T66" s="268">
        <f>R66-S66</f>
        <v>6</v>
      </c>
      <c r="U66" s="268">
        <f>IF(COUNT(O66:Q67),O66*3+Q66,)</f>
        <v>6</v>
      </c>
      <c r="V66" s="272">
        <f>RANK(X66,$X66:$X71,0)</f>
        <v>1</v>
      </c>
      <c r="X66" s="275">
        <f>U66*100+T66+R66/100</f>
        <v>606.07</v>
      </c>
    </row>
    <row r="67" spans="1:24" s="45" customFormat="1" ht="23.25" customHeight="1">
      <c r="A67" s="267"/>
      <c r="B67" s="263"/>
      <c r="C67" s="263"/>
      <c r="D67" s="263"/>
      <c r="E67" s="264" t="str">
        <f>IF(E66="","",IF(E66&gt;G66,"○",IF(E66=G66,"△",IF(E66&lt;G66,"●"))))</f>
        <v>○</v>
      </c>
      <c r="F67" s="264"/>
      <c r="G67" s="264"/>
      <c r="H67" s="264" t="str">
        <f>IF(H66="","",IF(H66&gt;J66,"○",IF(H66=J66,"△",IF(H66&lt;J66,"●"))))</f>
        <v>○</v>
      </c>
      <c r="I67" s="264"/>
      <c r="J67" s="264"/>
      <c r="K67" s="259">
        <f>IF(K66="","",IF(K66&gt;M66,"○",IF(K66=M66,"△",IF(K66&lt;M66,"●"))))</f>
      </c>
      <c r="L67" s="260"/>
      <c r="M67" s="261"/>
      <c r="N67" s="268"/>
      <c r="O67" s="268"/>
      <c r="P67" s="268"/>
      <c r="Q67" s="268"/>
      <c r="R67" s="268"/>
      <c r="S67" s="268"/>
      <c r="T67" s="268"/>
      <c r="U67" s="268"/>
      <c r="V67" s="273"/>
      <c r="X67" s="275"/>
    </row>
    <row r="68" spans="1:24" s="45" customFormat="1" ht="23.25" customHeight="1">
      <c r="A68" s="262" t="str">
        <f>'1次リーグ'!C26</f>
        <v>清水第八SC</v>
      </c>
      <c r="B68" s="43">
        <f>IF(G66="","",G66)</f>
        <v>0</v>
      </c>
      <c r="C68" s="42" t="s">
        <v>36</v>
      </c>
      <c r="D68" s="44">
        <f>IF(E66="","",E66)</f>
        <v>2</v>
      </c>
      <c r="E68" s="263"/>
      <c r="F68" s="263"/>
      <c r="G68" s="263"/>
      <c r="H68" s="40">
        <v>4</v>
      </c>
      <c r="I68" s="42" t="s">
        <v>36</v>
      </c>
      <c r="J68" s="41">
        <v>0</v>
      </c>
      <c r="K68" s="40"/>
      <c r="L68" s="42" t="s">
        <v>36</v>
      </c>
      <c r="M68" s="41"/>
      <c r="N68" s="268">
        <f>COUNTIF(B69:M69,"○")+COUNTIF(B69:M69,"△")+COUNTIF(B69:M69,"●")</f>
        <v>2</v>
      </c>
      <c r="O68" s="268">
        <f>COUNTIF(B69:M69,"○")</f>
        <v>1</v>
      </c>
      <c r="P68" s="268">
        <f>COUNTIF(B69:M69,"●")</f>
        <v>1</v>
      </c>
      <c r="Q68" s="268">
        <f>COUNTIF(B69:M69,"△")</f>
        <v>0</v>
      </c>
      <c r="R68" s="268">
        <f>SUM(B68,H68,K68)</f>
        <v>4</v>
      </c>
      <c r="S68" s="268">
        <f>SUM(D68,J68,M68)</f>
        <v>2</v>
      </c>
      <c r="T68" s="268">
        <f>R68-S68</f>
        <v>2</v>
      </c>
      <c r="U68" s="268">
        <f>IF(COUNT(O68:Q69),O68*3+Q68,)</f>
        <v>3</v>
      </c>
      <c r="V68" s="272">
        <f>RANK(X68,$X66:$X71,0)</f>
        <v>2</v>
      </c>
      <c r="X68" s="275">
        <f>U68*100+T68+R68/100</f>
        <v>302.04</v>
      </c>
    </row>
    <row r="69" spans="1:24" s="45" customFormat="1" ht="23.25" customHeight="1">
      <c r="A69" s="262"/>
      <c r="B69" s="264" t="str">
        <f>IF(B68="","",IF(B68&gt;D68,"○",IF(B68=D68,"△",IF(B68&lt;D68,"●"))))</f>
        <v>●</v>
      </c>
      <c r="C69" s="264"/>
      <c r="D69" s="264"/>
      <c r="E69" s="263"/>
      <c r="F69" s="263"/>
      <c r="G69" s="263"/>
      <c r="H69" s="264" t="str">
        <f>IF(H68="","",IF(H68&gt;J68,"○",IF(H68=J68,"△",IF(H68&lt;J68,"●"))))</f>
        <v>○</v>
      </c>
      <c r="I69" s="264"/>
      <c r="J69" s="264"/>
      <c r="K69" s="259">
        <f>IF(K68="","",IF(K68&gt;M68,"○",IF(K68=M68,"△",IF(K68&lt;M68,"●"))))</f>
      </c>
      <c r="L69" s="260"/>
      <c r="M69" s="261"/>
      <c r="N69" s="268"/>
      <c r="O69" s="268"/>
      <c r="P69" s="268"/>
      <c r="Q69" s="268"/>
      <c r="R69" s="268"/>
      <c r="S69" s="268"/>
      <c r="T69" s="268"/>
      <c r="U69" s="268"/>
      <c r="V69" s="273"/>
      <c r="X69" s="275"/>
    </row>
    <row r="70" spans="1:24" s="45" customFormat="1" ht="23.25" customHeight="1">
      <c r="A70" s="262" t="str">
        <f>'1次リーグ'!C27</f>
        <v>駒越小SSS</v>
      </c>
      <c r="B70" s="43">
        <f>IF(J66="","",J66)</f>
        <v>1</v>
      </c>
      <c r="C70" s="42" t="s">
        <v>36</v>
      </c>
      <c r="D70" s="44">
        <f>IF(H66="","",H66)</f>
        <v>5</v>
      </c>
      <c r="E70" s="43">
        <f>IF(J68="","",J68)</f>
        <v>0</v>
      </c>
      <c r="F70" s="42" t="s">
        <v>36</v>
      </c>
      <c r="G70" s="44">
        <f>IF(H68="","",H68)</f>
        <v>4</v>
      </c>
      <c r="H70" s="263"/>
      <c r="I70" s="263"/>
      <c r="J70" s="263"/>
      <c r="K70" s="40"/>
      <c r="L70" s="42" t="s">
        <v>36</v>
      </c>
      <c r="M70" s="41"/>
      <c r="N70" s="268">
        <f>COUNTIF(B71:M71,"○")+COUNTIF(B71:M71,"△")+COUNTIF(B71:M71,"●")</f>
        <v>2</v>
      </c>
      <c r="O70" s="268">
        <f>COUNTIF(B71:M71,"○")</f>
        <v>0</v>
      </c>
      <c r="P70" s="268">
        <f>COUNTIF(B71:M71,"●")</f>
        <v>2</v>
      </c>
      <c r="Q70" s="268">
        <f>COUNTIF(B71:M71,"△")</f>
        <v>0</v>
      </c>
      <c r="R70" s="268">
        <f>SUM(B70,E70,K70)</f>
        <v>1</v>
      </c>
      <c r="S70" s="268">
        <f>SUM(D70,G70,M70)</f>
        <v>9</v>
      </c>
      <c r="T70" s="268">
        <f>R70-S70</f>
        <v>-8</v>
      </c>
      <c r="U70" s="268">
        <f>IF(COUNT(O70:Q71),O70*3+Q70,)</f>
        <v>0</v>
      </c>
      <c r="V70" s="272">
        <f>RANK(X70,$X66:$X71,0)</f>
        <v>3</v>
      </c>
      <c r="X70" s="275">
        <f>U70*100+T70+R70/100</f>
        <v>-7.99</v>
      </c>
    </row>
    <row r="71" spans="1:24" s="45" customFormat="1" ht="23.25" customHeight="1">
      <c r="A71" s="262"/>
      <c r="B71" s="264" t="str">
        <f>IF(B70="","",IF(B70&gt;D70,"○",IF(B70=D70,"△",IF(B70&lt;D70,"●"))))</f>
        <v>●</v>
      </c>
      <c r="C71" s="264"/>
      <c r="D71" s="264"/>
      <c r="E71" s="264" t="str">
        <f>IF(E70="","",IF(E70&gt;G70,"○",IF(E70=G70,"△",IF(E70&lt;G70,"●"))))</f>
        <v>●</v>
      </c>
      <c r="F71" s="264"/>
      <c r="G71" s="264"/>
      <c r="H71" s="263"/>
      <c r="I71" s="263"/>
      <c r="J71" s="263"/>
      <c r="K71" s="259">
        <f>IF(K70="","",IF(K70&gt;M70,"○",IF(K70=M70,"△",IF(K70&lt;M70,"●"))))</f>
      </c>
      <c r="L71" s="260"/>
      <c r="M71" s="261"/>
      <c r="N71" s="268"/>
      <c r="O71" s="268"/>
      <c r="P71" s="268"/>
      <c r="Q71" s="268"/>
      <c r="R71" s="268"/>
      <c r="S71" s="268"/>
      <c r="T71" s="268"/>
      <c r="U71" s="268"/>
      <c r="V71" s="273"/>
      <c r="X71" s="275"/>
    </row>
  </sheetData>
  <sheetProtection/>
  <mergeCells count="441">
    <mergeCell ref="R62:R63"/>
    <mergeCell ref="S62:S63"/>
    <mergeCell ref="T62:T63"/>
    <mergeCell ref="U62:U63"/>
    <mergeCell ref="V62:V63"/>
    <mergeCell ref="X62:X63"/>
    <mergeCell ref="A62:A63"/>
    <mergeCell ref="H62:J63"/>
    <mergeCell ref="N62:N63"/>
    <mergeCell ref="O62:O63"/>
    <mergeCell ref="P62:P63"/>
    <mergeCell ref="Q62:Q63"/>
    <mergeCell ref="B63:D63"/>
    <mergeCell ref="E63:G63"/>
    <mergeCell ref="K63:M63"/>
    <mergeCell ref="R60:R61"/>
    <mergeCell ref="S60:S61"/>
    <mergeCell ref="T60:T61"/>
    <mergeCell ref="U60:U61"/>
    <mergeCell ref="V60:V61"/>
    <mergeCell ref="X60:X61"/>
    <mergeCell ref="A60:A61"/>
    <mergeCell ref="E60:G61"/>
    <mergeCell ref="N60:N61"/>
    <mergeCell ref="O60:O61"/>
    <mergeCell ref="P60:P61"/>
    <mergeCell ref="Q60:Q61"/>
    <mergeCell ref="B61:D61"/>
    <mergeCell ref="H61:J61"/>
    <mergeCell ref="K61:M61"/>
    <mergeCell ref="V58:V59"/>
    <mergeCell ref="X58:X59"/>
    <mergeCell ref="E59:G59"/>
    <mergeCell ref="H59:J59"/>
    <mergeCell ref="K59:M59"/>
    <mergeCell ref="N58:N59"/>
    <mergeCell ref="O58:O59"/>
    <mergeCell ref="P58:P59"/>
    <mergeCell ref="B57:D57"/>
    <mergeCell ref="E57:G57"/>
    <mergeCell ref="H57:J57"/>
    <mergeCell ref="K57:M57"/>
    <mergeCell ref="T58:T59"/>
    <mergeCell ref="U58:U59"/>
    <mergeCell ref="A58:A59"/>
    <mergeCell ref="B58:D59"/>
    <mergeCell ref="R54:R55"/>
    <mergeCell ref="S54:S55"/>
    <mergeCell ref="T54:T55"/>
    <mergeCell ref="U54:U55"/>
    <mergeCell ref="K55:M55"/>
    <mergeCell ref="Q58:Q59"/>
    <mergeCell ref="R58:R59"/>
    <mergeCell ref="S58:S59"/>
    <mergeCell ref="V54:V55"/>
    <mergeCell ref="X54:X55"/>
    <mergeCell ref="A54:A55"/>
    <mergeCell ref="H54:J55"/>
    <mergeCell ref="N54:N55"/>
    <mergeCell ref="O54:O55"/>
    <mergeCell ref="P54:P55"/>
    <mergeCell ref="Q54:Q55"/>
    <mergeCell ref="B55:D55"/>
    <mergeCell ref="E55:G55"/>
    <mergeCell ref="R52:R53"/>
    <mergeCell ref="S52:S53"/>
    <mergeCell ref="T52:T53"/>
    <mergeCell ref="U52:U53"/>
    <mergeCell ref="V52:V53"/>
    <mergeCell ref="X52:X53"/>
    <mergeCell ref="A52:A53"/>
    <mergeCell ref="E52:G53"/>
    <mergeCell ref="N52:N53"/>
    <mergeCell ref="O52:O53"/>
    <mergeCell ref="P52:P53"/>
    <mergeCell ref="Q52:Q53"/>
    <mergeCell ref="B53:D53"/>
    <mergeCell ref="H53:J53"/>
    <mergeCell ref="K53:M53"/>
    <mergeCell ref="V50:V51"/>
    <mergeCell ref="X50:X51"/>
    <mergeCell ref="E51:G51"/>
    <mergeCell ref="H51:J51"/>
    <mergeCell ref="K51:M51"/>
    <mergeCell ref="N50:N51"/>
    <mergeCell ref="O50:O51"/>
    <mergeCell ref="P50:P51"/>
    <mergeCell ref="B49:D49"/>
    <mergeCell ref="E49:G49"/>
    <mergeCell ref="H49:J49"/>
    <mergeCell ref="K49:M49"/>
    <mergeCell ref="T50:T51"/>
    <mergeCell ref="U50:U51"/>
    <mergeCell ref="A50:A51"/>
    <mergeCell ref="B50:D51"/>
    <mergeCell ref="R46:R47"/>
    <mergeCell ref="S46:S47"/>
    <mergeCell ref="T46:T47"/>
    <mergeCell ref="U46:U47"/>
    <mergeCell ref="K47:M47"/>
    <mergeCell ref="Q50:Q51"/>
    <mergeCell ref="R50:R51"/>
    <mergeCell ref="S50:S51"/>
    <mergeCell ref="V46:V47"/>
    <mergeCell ref="X46:X47"/>
    <mergeCell ref="A46:A47"/>
    <mergeCell ref="H46:J47"/>
    <mergeCell ref="N46:N47"/>
    <mergeCell ref="O46:O47"/>
    <mergeCell ref="P46:P47"/>
    <mergeCell ref="Q46:Q47"/>
    <mergeCell ref="B47:D47"/>
    <mergeCell ref="E47:G47"/>
    <mergeCell ref="R44:R45"/>
    <mergeCell ref="S44:S45"/>
    <mergeCell ref="T44:T45"/>
    <mergeCell ref="U44:U45"/>
    <mergeCell ref="V44:V45"/>
    <mergeCell ref="X44:X45"/>
    <mergeCell ref="A44:A45"/>
    <mergeCell ref="E44:G45"/>
    <mergeCell ref="N44:N45"/>
    <mergeCell ref="O44:O45"/>
    <mergeCell ref="P44:P45"/>
    <mergeCell ref="Q44:Q45"/>
    <mergeCell ref="B45:D45"/>
    <mergeCell ref="H45:J45"/>
    <mergeCell ref="K45:M45"/>
    <mergeCell ref="V42:V43"/>
    <mergeCell ref="X42:X43"/>
    <mergeCell ref="E43:G43"/>
    <mergeCell ref="H43:J43"/>
    <mergeCell ref="K43:M43"/>
    <mergeCell ref="N42:N43"/>
    <mergeCell ref="O42:O43"/>
    <mergeCell ref="P42:P43"/>
    <mergeCell ref="B41:D41"/>
    <mergeCell ref="E41:G41"/>
    <mergeCell ref="H41:J41"/>
    <mergeCell ref="K41:M41"/>
    <mergeCell ref="T42:T43"/>
    <mergeCell ref="U42:U43"/>
    <mergeCell ref="A42:A43"/>
    <mergeCell ref="B42:D43"/>
    <mergeCell ref="R38:R39"/>
    <mergeCell ref="S38:S39"/>
    <mergeCell ref="T38:T39"/>
    <mergeCell ref="U38:U39"/>
    <mergeCell ref="K39:M39"/>
    <mergeCell ref="Q42:Q43"/>
    <mergeCell ref="R42:R43"/>
    <mergeCell ref="S42:S43"/>
    <mergeCell ref="V38:V39"/>
    <mergeCell ref="X38:X39"/>
    <mergeCell ref="A38:A39"/>
    <mergeCell ref="H38:J39"/>
    <mergeCell ref="N38:N39"/>
    <mergeCell ref="O38:O39"/>
    <mergeCell ref="P38:P39"/>
    <mergeCell ref="Q38:Q39"/>
    <mergeCell ref="B39:D39"/>
    <mergeCell ref="E39:G39"/>
    <mergeCell ref="R36:R37"/>
    <mergeCell ref="S36:S37"/>
    <mergeCell ref="T36:T37"/>
    <mergeCell ref="U36:U37"/>
    <mergeCell ref="V36:V37"/>
    <mergeCell ref="X36:X37"/>
    <mergeCell ref="A36:A37"/>
    <mergeCell ref="E36:G37"/>
    <mergeCell ref="N36:N37"/>
    <mergeCell ref="O36:O37"/>
    <mergeCell ref="P36:P37"/>
    <mergeCell ref="Q36:Q37"/>
    <mergeCell ref="B37:D37"/>
    <mergeCell ref="H37:J37"/>
    <mergeCell ref="K37:M37"/>
    <mergeCell ref="V34:V35"/>
    <mergeCell ref="X34:X35"/>
    <mergeCell ref="E35:G35"/>
    <mergeCell ref="H35:J35"/>
    <mergeCell ref="K35:M35"/>
    <mergeCell ref="N34:N35"/>
    <mergeCell ref="O34:O35"/>
    <mergeCell ref="P34:P35"/>
    <mergeCell ref="B33:D33"/>
    <mergeCell ref="E33:G33"/>
    <mergeCell ref="H33:J33"/>
    <mergeCell ref="K33:M33"/>
    <mergeCell ref="T34:T35"/>
    <mergeCell ref="U34:U35"/>
    <mergeCell ref="A34:A35"/>
    <mergeCell ref="B34:D35"/>
    <mergeCell ref="R30:R31"/>
    <mergeCell ref="S30:S31"/>
    <mergeCell ref="T30:T31"/>
    <mergeCell ref="U30:U31"/>
    <mergeCell ref="K31:M31"/>
    <mergeCell ref="Q34:Q35"/>
    <mergeCell ref="R34:R35"/>
    <mergeCell ref="S34:S35"/>
    <mergeCell ref="V30:V31"/>
    <mergeCell ref="X30:X31"/>
    <mergeCell ref="A30:A31"/>
    <mergeCell ref="H30:J31"/>
    <mergeCell ref="N30:N31"/>
    <mergeCell ref="O30:O31"/>
    <mergeCell ref="P30:P31"/>
    <mergeCell ref="Q30:Q31"/>
    <mergeCell ref="B31:D31"/>
    <mergeCell ref="E31:G31"/>
    <mergeCell ref="R28:R29"/>
    <mergeCell ref="S28:S29"/>
    <mergeCell ref="T28:T29"/>
    <mergeCell ref="U28:U29"/>
    <mergeCell ref="V28:V29"/>
    <mergeCell ref="X28:X29"/>
    <mergeCell ref="A28:A29"/>
    <mergeCell ref="E28:G29"/>
    <mergeCell ref="N28:N29"/>
    <mergeCell ref="O28:O29"/>
    <mergeCell ref="P28:P29"/>
    <mergeCell ref="Q28:Q29"/>
    <mergeCell ref="B29:D29"/>
    <mergeCell ref="H29:J29"/>
    <mergeCell ref="K29:M29"/>
    <mergeCell ref="V26:V27"/>
    <mergeCell ref="X26:X27"/>
    <mergeCell ref="E27:G27"/>
    <mergeCell ref="H27:J27"/>
    <mergeCell ref="K27:M27"/>
    <mergeCell ref="N26:N27"/>
    <mergeCell ref="O26:O27"/>
    <mergeCell ref="P26:P27"/>
    <mergeCell ref="B25:D25"/>
    <mergeCell ref="E25:G25"/>
    <mergeCell ref="H25:J25"/>
    <mergeCell ref="K25:M25"/>
    <mergeCell ref="T26:T27"/>
    <mergeCell ref="U26:U27"/>
    <mergeCell ref="A26:A27"/>
    <mergeCell ref="B26:D27"/>
    <mergeCell ref="R22:R23"/>
    <mergeCell ref="S22:S23"/>
    <mergeCell ref="T22:T23"/>
    <mergeCell ref="U22:U23"/>
    <mergeCell ref="K23:M23"/>
    <mergeCell ref="Q26:Q27"/>
    <mergeCell ref="R26:R27"/>
    <mergeCell ref="S26:S27"/>
    <mergeCell ref="V22:V23"/>
    <mergeCell ref="X22:X23"/>
    <mergeCell ref="A22:A23"/>
    <mergeCell ref="H22:J23"/>
    <mergeCell ref="N22:N23"/>
    <mergeCell ref="O22:O23"/>
    <mergeCell ref="P22:P23"/>
    <mergeCell ref="Q22:Q23"/>
    <mergeCell ref="B23:D23"/>
    <mergeCell ref="E23:G23"/>
    <mergeCell ref="R20:R21"/>
    <mergeCell ref="S20:S21"/>
    <mergeCell ref="T20:T21"/>
    <mergeCell ref="U20:U21"/>
    <mergeCell ref="V20:V21"/>
    <mergeCell ref="X20:X21"/>
    <mergeCell ref="A20:A21"/>
    <mergeCell ref="E20:G21"/>
    <mergeCell ref="N20:N21"/>
    <mergeCell ref="O20:O21"/>
    <mergeCell ref="P20:P21"/>
    <mergeCell ref="Q20:Q21"/>
    <mergeCell ref="B21:D21"/>
    <mergeCell ref="H21:J21"/>
    <mergeCell ref="K21:M21"/>
    <mergeCell ref="R18:R19"/>
    <mergeCell ref="S18:S19"/>
    <mergeCell ref="T18:T19"/>
    <mergeCell ref="U18:U19"/>
    <mergeCell ref="V18:V19"/>
    <mergeCell ref="X18:X19"/>
    <mergeCell ref="A18:A19"/>
    <mergeCell ref="B18:D19"/>
    <mergeCell ref="N18:N19"/>
    <mergeCell ref="O18:O19"/>
    <mergeCell ref="P18:P19"/>
    <mergeCell ref="Q18:Q19"/>
    <mergeCell ref="E19:G19"/>
    <mergeCell ref="H19:J19"/>
    <mergeCell ref="K19:M19"/>
    <mergeCell ref="B9:D9"/>
    <mergeCell ref="E9:G9"/>
    <mergeCell ref="H9:J9"/>
    <mergeCell ref="K9:M9"/>
    <mergeCell ref="B17:D17"/>
    <mergeCell ref="E17:G17"/>
    <mergeCell ref="H17:J17"/>
    <mergeCell ref="K17:M17"/>
    <mergeCell ref="R14:R15"/>
    <mergeCell ref="S14:S15"/>
    <mergeCell ref="T14:T15"/>
    <mergeCell ref="U14:U15"/>
    <mergeCell ref="V14:V15"/>
    <mergeCell ref="X14:X15"/>
    <mergeCell ref="A14:A15"/>
    <mergeCell ref="H14:J15"/>
    <mergeCell ref="N14:N15"/>
    <mergeCell ref="O14:O15"/>
    <mergeCell ref="P14:P15"/>
    <mergeCell ref="Q14:Q15"/>
    <mergeCell ref="B15:D15"/>
    <mergeCell ref="E15:G15"/>
    <mergeCell ref="K15:M15"/>
    <mergeCell ref="R12:R13"/>
    <mergeCell ref="S12:S13"/>
    <mergeCell ref="T12:T13"/>
    <mergeCell ref="U12:U13"/>
    <mergeCell ref="V12:V13"/>
    <mergeCell ref="X12:X13"/>
    <mergeCell ref="A12:A13"/>
    <mergeCell ref="E12:G13"/>
    <mergeCell ref="N12:N13"/>
    <mergeCell ref="O12:O13"/>
    <mergeCell ref="P12:P13"/>
    <mergeCell ref="Q12:Q13"/>
    <mergeCell ref="B13:D13"/>
    <mergeCell ref="H13:J13"/>
    <mergeCell ref="K13:M13"/>
    <mergeCell ref="R10:R11"/>
    <mergeCell ref="S10:S11"/>
    <mergeCell ref="T10:T11"/>
    <mergeCell ref="U10:U11"/>
    <mergeCell ref="V10:V11"/>
    <mergeCell ref="X10:X11"/>
    <mergeCell ref="A10:A11"/>
    <mergeCell ref="B10:D11"/>
    <mergeCell ref="N10:N11"/>
    <mergeCell ref="O10:O11"/>
    <mergeCell ref="P10:P11"/>
    <mergeCell ref="Q10:Q11"/>
    <mergeCell ref="E11:G11"/>
    <mergeCell ref="H11:J11"/>
    <mergeCell ref="K11:M11"/>
    <mergeCell ref="K65:M65"/>
    <mergeCell ref="A66:A67"/>
    <mergeCell ref="B66:D67"/>
    <mergeCell ref="N66:N67"/>
    <mergeCell ref="O66:O67"/>
    <mergeCell ref="P66:P67"/>
    <mergeCell ref="B65:D65"/>
    <mergeCell ref="H65:J65"/>
    <mergeCell ref="E65:G65"/>
    <mergeCell ref="Q66:Q67"/>
    <mergeCell ref="E67:G67"/>
    <mergeCell ref="H67:J67"/>
    <mergeCell ref="K67:M67"/>
    <mergeCell ref="R66:R67"/>
    <mergeCell ref="S66:S67"/>
    <mergeCell ref="T66:T67"/>
    <mergeCell ref="U66:U67"/>
    <mergeCell ref="V66:V67"/>
    <mergeCell ref="X66:X67"/>
    <mergeCell ref="A68:A69"/>
    <mergeCell ref="E68:G69"/>
    <mergeCell ref="N68:N69"/>
    <mergeCell ref="O68:O69"/>
    <mergeCell ref="P68:P69"/>
    <mergeCell ref="Q68:Q69"/>
    <mergeCell ref="B69:D69"/>
    <mergeCell ref="H69:J69"/>
    <mergeCell ref="K69:M69"/>
    <mergeCell ref="R68:R69"/>
    <mergeCell ref="S68:S69"/>
    <mergeCell ref="T68:T69"/>
    <mergeCell ref="U68:U69"/>
    <mergeCell ref="V68:V69"/>
    <mergeCell ref="X68:X69"/>
    <mergeCell ref="A70:A71"/>
    <mergeCell ref="H70:J71"/>
    <mergeCell ref="N70:N71"/>
    <mergeCell ref="O70:O71"/>
    <mergeCell ref="P70:P71"/>
    <mergeCell ref="Q70:Q71"/>
    <mergeCell ref="B71:D71"/>
    <mergeCell ref="V70:V71"/>
    <mergeCell ref="X70:X71"/>
    <mergeCell ref="E71:G71"/>
    <mergeCell ref="K71:M71"/>
    <mergeCell ref="R70:R71"/>
    <mergeCell ref="S70:S71"/>
    <mergeCell ref="T70:T71"/>
    <mergeCell ref="U70:U71"/>
    <mergeCell ref="N6:N7"/>
    <mergeCell ref="P6:P7"/>
    <mergeCell ref="Q6:Q7"/>
    <mergeCell ref="R6:R7"/>
    <mergeCell ref="S6:S7"/>
    <mergeCell ref="O6:O7"/>
    <mergeCell ref="T6:T7"/>
    <mergeCell ref="U6:U7"/>
    <mergeCell ref="V6:V7"/>
    <mergeCell ref="X6:X7"/>
    <mergeCell ref="U4:U5"/>
    <mergeCell ref="V4:V5"/>
    <mergeCell ref="X4:X5"/>
    <mergeCell ref="N4:N5"/>
    <mergeCell ref="O4:O5"/>
    <mergeCell ref="T4:T5"/>
    <mergeCell ref="P4:P5"/>
    <mergeCell ref="Q4:Q5"/>
    <mergeCell ref="R4:R5"/>
    <mergeCell ref="S4:S5"/>
    <mergeCell ref="T2:T3"/>
    <mergeCell ref="U2:U3"/>
    <mergeCell ref="V2:V3"/>
    <mergeCell ref="X2:X3"/>
    <mergeCell ref="H3:J3"/>
    <mergeCell ref="K3:M3"/>
    <mergeCell ref="N2:N3"/>
    <mergeCell ref="P2:P3"/>
    <mergeCell ref="Q2:Q3"/>
    <mergeCell ref="R2:R3"/>
    <mergeCell ref="B1:D1"/>
    <mergeCell ref="E1:G1"/>
    <mergeCell ref="E3:G3"/>
    <mergeCell ref="A2:A3"/>
    <mergeCell ref="B2:D3"/>
    <mergeCell ref="S2:S3"/>
    <mergeCell ref="H1:J1"/>
    <mergeCell ref="K1:M1"/>
    <mergeCell ref="O2:O3"/>
    <mergeCell ref="K7:M7"/>
    <mergeCell ref="A6:A7"/>
    <mergeCell ref="A4:A5"/>
    <mergeCell ref="H6:J7"/>
    <mergeCell ref="E7:G7"/>
    <mergeCell ref="B7:D7"/>
    <mergeCell ref="B5:D5"/>
    <mergeCell ref="E4:G5"/>
    <mergeCell ref="H5:J5"/>
    <mergeCell ref="K5:M5"/>
  </mergeCells>
  <printOptions/>
  <pageMargins left="0.93" right="0.28" top="0.39" bottom="0.39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0">
      <selection activeCell="N7" sqref="N7:P7"/>
    </sheetView>
  </sheetViews>
  <sheetFormatPr defaultColWidth="9.140625" defaultRowHeight="15"/>
  <cols>
    <col min="1" max="1" width="16.28125" style="47" customWidth="1"/>
    <col min="2" max="16" width="3.57421875" style="47" customWidth="1"/>
    <col min="17" max="25" width="7.57421875" style="48" customWidth="1"/>
    <col min="26" max="26" width="9.00390625" style="48" customWidth="1"/>
    <col min="27" max="27" width="9.00390625" style="48" hidden="1" customWidth="1"/>
    <col min="28" max="16384" width="9.00390625" style="48" customWidth="1"/>
  </cols>
  <sheetData>
    <row r="1" spans="1:25" s="45" customFormat="1" ht="23.25" customHeight="1">
      <c r="A1" s="83" t="s">
        <v>37</v>
      </c>
      <c r="B1" s="276" t="str">
        <f>A2</f>
        <v>SALFUS oRs</v>
      </c>
      <c r="C1" s="276"/>
      <c r="D1" s="276"/>
      <c r="E1" s="277" t="str">
        <f>A4</f>
        <v>清水クラブSS</v>
      </c>
      <c r="F1" s="278"/>
      <c r="G1" s="279"/>
      <c r="H1" s="277" t="str">
        <f>A6</f>
        <v>三保FC</v>
      </c>
      <c r="I1" s="278"/>
      <c r="J1" s="279"/>
      <c r="K1" s="277" t="str">
        <f>A8</f>
        <v>清水北SSS</v>
      </c>
      <c r="L1" s="278"/>
      <c r="M1" s="279"/>
      <c r="N1" s="277" t="str">
        <f>A10</f>
        <v>由比SSS</v>
      </c>
      <c r="O1" s="278"/>
      <c r="P1" s="279"/>
      <c r="Q1" s="33" t="s">
        <v>12</v>
      </c>
      <c r="R1" s="34" t="s">
        <v>29</v>
      </c>
      <c r="S1" s="34" t="s">
        <v>30</v>
      </c>
      <c r="T1" s="34" t="s">
        <v>31</v>
      </c>
      <c r="U1" s="35" t="s">
        <v>13</v>
      </c>
      <c r="V1" s="35" t="s">
        <v>32</v>
      </c>
      <c r="W1" s="37" t="s">
        <v>33</v>
      </c>
      <c r="X1" s="34" t="s">
        <v>34</v>
      </c>
      <c r="Y1" s="36" t="s">
        <v>35</v>
      </c>
    </row>
    <row r="2" spans="1:27" s="45" customFormat="1" ht="23.25" customHeight="1">
      <c r="A2" s="262" t="str">
        <f>'2次リーグ'!D14</f>
        <v>SALFUS oRs</v>
      </c>
      <c r="B2" s="263"/>
      <c r="C2" s="263"/>
      <c r="D2" s="263"/>
      <c r="E2" s="40">
        <v>4</v>
      </c>
      <c r="F2" s="42" t="s">
        <v>36</v>
      </c>
      <c r="G2" s="41">
        <v>0</v>
      </c>
      <c r="H2" s="40">
        <v>9</v>
      </c>
      <c r="I2" s="42" t="s">
        <v>36</v>
      </c>
      <c r="J2" s="41">
        <v>0</v>
      </c>
      <c r="K2" s="40">
        <v>5</v>
      </c>
      <c r="L2" s="42" t="s">
        <v>36</v>
      </c>
      <c r="M2" s="41">
        <v>0</v>
      </c>
      <c r="N2" s="40">
        <v>3</v>
      </c>
      <c r="O2" s="42" t="s">
        <v>36</v>
      </c>
      <c r="P2" s="41">
        <v>0</v>
      </c>
      <c r="Q2" s="268">
        <f>COUNTIF(E3:P3,"○")+COUNTIF(E3:P3,"△")+COUNTIF(E3:P3,"●")</f>
        <v>4</v>
      </c>
      <c r="R2" s="268">
        <f>COUNTIF(E3:P3,"○")</f>
        <v>4</v>
      </c>
      <c r="S2" s="268">
        <f>COUNTIF(E3:P3,"●")</f>
        <v>0</v>
      </c>
      <c r="T2" s="268">
        <f>COUNTIF(E3:P3,"△")</f>
        <v>0</v>
      </c>
      <c r="U2" s="268">
        <f>SUM(E2,H2,K2,N2)</f>
        <v>21</v>
      </c>
      <c r="V2" s="268">
        <f>SUM(G2,J2,M2,P2)</f>
        <v>0</v>
      </c>
      <c r="W2" s="268">
        <f>U2-V2</f>
        <v>21</v>
      </c>
      <c r="X2" s="268">
        <f>IF(COUNT(R2:T3),R2*3+T2,)</f>
        <v>12</v>
      </c>
      <c r="Y2" s="272">
        <f>RANK(AA2,$AA2:$AA11,0)</f>
        <v>1</v>
      </c>
      <c r="AA2" s="274">
        <f>X2*100+W2+U2/100</f>
        <v>1221.21</v>
      </c>
    </row>
    <row r="3" spans="1:27" s="45" customFormat="1" ht="23.25" customHeight="1">
      <c r="A3" s="262"/>
      <c r="B3" s="263"/>
      <c r="C3" s="263"/>
      <c r="D3" s="263"/>
      <c r="E3" s="264" t="str">
        <f>IF(E2="","",IF(E2&gt;G2,"○",IF(E2=G2,"△",IF(E2&lt;G2,"●"))))</f>
        <v>○</v>
      </c>
      <c r="F3" s="264"/>
      <c r="G3" s="264"/>
      <c r="H3" s="264" t="str">
        <f>IF(H2="","",IF(H2&gt;J2,"○",IF(H2=J2,"△",IF(H2&lt;J2,"●"))))</f>
        <v>○</v>
      </c>
      <c r="I3" s="264"/>
      <c r="J3" s="264"/>
      <c r="K3" s="259" t="str">
        <f>IF(K2="","",IF(K2&gt;M2,"○",IF(K2=M2,"△",IF(K2&lt;M2,"●"))))</f>
        <v>○</v>
      </c>
      <c r="L3" s="260"/>
      <c r="M3" s="261"/>
      <c r="N3" s="259" t="str">
        <f>IF(N2="","",IF(N2&gt;P2,"○",IF(N2=P2,"△",IF(N2&lt;P2,"●"))))</f>
        <v>○</v>
      </c>
      <c r="O3" s="260"/>
      <c r="P3" s="261"/>
      <c r="Q3" s="268"/>
      <c r="R3" s="268"/>
      <c r="S3" s="268"/>
      <c r="T3" s="268"/>
      <c r="U3" s="268"/>
      <c r="V3" s="268"/>
      <c r="W3" s="268"/>
      <c r="X3" s="268"/>
      <c r="Y3" s="273"/>
      <c r="AA3" s="274"/>
    </row>
    <row r="4" spans="1:27" s="45" customFormat="1" ht="23.25" customHeight="1">
      <c r="A4" s="262" t="str">
        <f>'2次リーグ'!D15</f>
        <v>清水クラブSS</v>
      </c>
      <c r="B4" s="43">
        <f>IF(G2="","",G2)</f>
        <v>0</v>
      </c>
      <c r="C4" s="42" t="s">
        <v>36</v>
      </c>
      <c r="D4" s="44">
        <f>IF(E2="","",E2)</f>
        <v>4</v>
      </c>
      <c r="E4" s="263"/>
      <c r="F4" s="263"/>
      <c r="G4" s="263"/>
      <c r="H4" s="40">
        <v>0</v>
      </c>
      <c r="I4" s="42" t="s">
        <v>36</v>
      </c>
      <c r="J4" s="41">
        <v>4</v>
      </c>
      <c r="K4" s="40">
        <v>1</v>
      </c>
      <c r="L4" s="42" t="s">
        <v>36</v>
      </c>
      <c r="M4" s="41">
        <v>2</v>
      </c>
      <c r="N4" s="40">
        <v>0</v>
      </c>
      <c r="O4" s="42" t="s">
        <v>36</v>
      </c>
      <c r="P4" s="41">
        <v>1</v>
      </c>
      <c r="Q4" s="268">
        <f>COUNTIF(B5:P5,"○")+COUNTIF(B5:P5,"△")+COUNTIF(B5:P5,"●")</f>
        <v>4</v>
      </c>
      <c r="R4" s="268">
        <f>COUNTIF(B5:P5,"○")</f>
        <v>0</v>
      </c>
      <c r="S4" s="268">
        <f>COUNTIF(B5:P5,"●")</f>
        <v>4</v>
      </c>
      <c r="T4" s="268">
        <f>COUNTIF(B5:P5,"△")</f>
        <v>0</v>
      </c>
      <c r="U4" s="268">
        <f>SUM(B4,H4,K4,N4)</f>
        <v>1</v>
      </c>
      <c r="V4" s="268">
        <f>SUM(D4,J4,M4,P4)</f>
        <v>11</v>
      </c>
      <c r="W4" s="268">
        <f>U4-V4</f>
        <v>-10</v>
      </c>
      <c r="X4" s="268">
        <f>IF(COUNT(R4:T5),R4*3+T4,)</f>
        <v>0</v>
      </c>
      <c r="Y4" s="272">
        <f>RANK(AA4,$AA2:$AA11,0)</f>
        <v>5</v>
      </c>
      <c r="AA4" s="275">
        <f>X4*100+W4+U4/100</f>
        <v>-9.99</v>
      </c>
    </row>
    <row r="5" spans="1:27" s="45" customFormat="1" ht="23.25" customHeight="1">
      <c r="A5" s="262"/>
      <c r="B5" s="264" t="str">
        <f>IF(B4="","",IF(B4&gt;D4,"○",IF(B4=D4,"△",IF(B4&lt;D4,"●"))))</f>
        <v>●</v>
      </c>
      <c r="C5" s="264"/>
      <c r="D5" s="264"/>
      <c r="E5" s="263"/>
      <c r="F5" s="263"/>
      <c r="G5" s="263"/>
      <c r="H5" s="264" t="str">
        <f>IF(H4="","",IF(H4&gt;J4,"○",IF(H4=J4,"△",IF(H4&lt;J4,"●"))))</f>
        <v>●</v>
      </c>
      <c r="I5" s="264"/>
      <c r="J5" s="264"/>
      <c r="K5" s="259" t="str">
        <f>IF(K4="","",IF(K4&gt;M4,"○",IF(K4=M4,"△",IF(K4&lt;M4,"●"))))</f>
        <v>●</v>
      </c>
      <c r="L5" s="260"/>
      <c r="M5" s="261"/>
      <c r="N5" s="259" t="str">
        <f>IF(N4="","",IF(N4&gt;P4,"○",IF(N4=P4,"△",IF(N4&lt;P4,"●"))))</f>
        <v>●</v>
      </c>
      <c r="O5" s="260"/>
      <c r="P5" s="261"/>
      <c r="Q5" s="268"/>
      <c r="R5" s="268"/>
      <c r="S5" s="268"/>
      <c r="T5" s="268"/>
      <c r="U5" s="268"/>
      <c r="V5" s="268"/>
      <c r="W5" s="268"/>
      <c r="X5" s="268"/>
      <c r="Y5" s="273"/>
      <c r="AA5" s="275"/>
    </row>
    <row r="6" spans="1:27" s="45" customFormat="1" ht="23.25" customHeight="1">
      <c r="A6" s="262" t="str">
        <f>'2次リーグ'!D16</f>
        <v>三保FC</v>
      </c>
      <c r="B6" s="43">
        <f>IF(J2="","",J2)</f>
        <v>0</v>
      </c>
      <c r="C6" s="42" t="s">
        <v>36</v>
      </c>
      <c r="D6" s="44">
        <f>IF(H2="","",H2)</f>
        <v>9</v>
      </c>
      <c r="E6" s="43">
        <f>IF(J4="","",J4)</f>
        <v>4</v>
      </c>
      <c r="F6" s="42" t="s">
        <v>36</v>
      </c>
      <c r="G6" s="44">
        <f>IF(H4="","",H4)</f>
        <v>0</v>
      </c>
      <c r="H6" s="263"/>
      <c r="I6" s="263"/>
      <c r="J6" s="263"/>
      <c r="K6" s="40">
        <v>1</v>
      </c>
      <c r="L6" s="42" t="s">
        <v>36</v>
      </c>
      <c r="M6" s="41">
        <v>0</v>
      </c>
      <c r="N6" s="40">
        <v>1</v>
      </c>
      <c r="O6" s="42" t="s">
        <v>36</v>
      </c>
      <c r="P6" s="41">
        <v>2</v>
      </c>
      <c r="Q6" s="268">
        <f>COUNTIF(B7:P7,"○")+COUNTIF(B7:M7,"△")+COUNTIF(B7:P7,"●")</f>
        <v>4</v>
      </c>
      <c r="R6" s="268">
        <f>COUNTIF(B7:P7,"○")</f>
        <v>2</v>
      </c>
      <c r="S6" s="268">
        <f>COUNTIF(B7:P7,"●")</f>
        <v>2</v>
      </c>
      <c r="T6" s="268">
        <f>COUNTIF(B7:P7,"△")</f>
        <v>0</v>
      </c>
      <c r="U6" s="268">
        <f>SUM(B6,E6,K6,N6)</f>
        <v>6</v>
      </c>
      <c r="V6" s="268">
        <f>SUM(D6,G6,M6,P6)</f>
        <v>11</v>
      </c>
      <c r="W6" s="268">
        <f>U6-V6</f>
        <v>-5</v>
      </c>
      <c r="X6" s="268">
        <f>IF(COUNT(R6:T7),R6*3+T6,)</f>
        <v>6</v>
      </c>
      <c r="Y6" s="272">
        <f>RANK(AA6,$AA2:$AA11,0)</f>
        <v>3</v>
      </c>
      <c r="AA6" s="275">
        <f>X6*100+W6+U6/100</f>
        <v>595.06</v>
      </c>
    </row>
    <row r="7" spans="1:27" s="45" customFormat="1" ht="23.25" customHeight="1">
      <c r="A7" s="262"/>
      <c r="B7" s="264" t="str">
        <f>IF(B6="","",IF(B6&gt;D6,"○",IF(B6=D6,"△",IF(B6&lt;D6,"●"))))</f>
        <v>●</v>
      </c>
      <c r="C7" s="264"/>
      <c r="D7" s="264"/>
      <c r="E7" s="264" t="str">
        <f>IF(E6="","",IF(E6&gt;G6,"○",IF(E6=G6,"△",IF(E6&lt;G6,"●"))))</f>
        <v>○</v>
      </c>
      <c r="F7" s="264"/>
      <c r="G7" s="264"/>
      <c r="H7" s="263"/>
      <c r="I7" s="263"/>
      <c r="J7" s="263"/>
      <c r="K7" s="259" t="str">
        <f>IF(K6="","",IF(K6&gt;M6,"○",IF(K6=M6,"△",IF(K6&lt;M6,"●"))))</f>
        <v>○</v>
      </c>
      <c r="L7" s="260"/>
      <c r="M7" s="261"/>
      <c r="N7" s="259" t="str">
        <f>IF(N6="","",IF(N6&gt;P6,"○",IF(N6=P6,"△",IF(N6&lt;P6,"●"))))</f>
        <v>●</v>
      </c>
      <c r="O7" s="260"/>
      <c r="P7" s="261"/>
      <c r="Q7" s="268"/>
      <c r="R7" s="268"/>
      <c r="S7" s="268"/>
      <c r="T7" s="268"/>
      <c r="U7" s="268"/>
      <c r="V7" s="268"/>
      <c r="W7" s="268"/>
      <c r="X7" s="268"/>
      <c r="Y7" s="273"/>
      <c r="AA7" s="275"/>
    </row>
    <row r="8" spans="1:27" s="45" customFormat="1" ht="23.25" customHeight="1">
      <c r="A8" s="262" t="str">
        <f>'2次リーグ'!D17</f>
        <v>清水北SSS</v>
      </c>
      <c r="B8" s="43">
        <f>IF(M2="","",M2)</f>
        <v>0</v>
      </c>
      <c r="C8" s="42" t="s">
        <v>36</v>
      </c>
      <c r="D8" s="44">
        <f>IF(K2="","",K2)</f>
        <v>5</v>
      </c>
      <c r="E8" s="43">
        <f>IF(M4="","",M4)</f>
        <v>2</v>
      </c>
      <c r="F8" s="42" t="s">
        <v>36</v>
      </c>
      <c r="G8" s="44">
        <f>IF(K4="","",K4)</f>
        <v>1</v>
      </c>
      <c r="H8" s="43">
        <f>IF(M6="","",M6)</f>
        <v>0</v>
      </c>
      <c r="I8" s="42" t="s">
        <v>36</v>
      </c>
      <c r="J8" s="44">
        <f>IF(K6="","",K6)</f>
        <v>1</v>
      </c>
      <c r="K8" s="263"/>
      <c r="L8" s="263"/>
      <c r="M8" s="263"/>
      <c r="N8" s="40">
        <v>0</v>
      </c>
      <c r="O8" s="42" t="s">
        <v>36</v>
      </c>
      <c r="P8" s="41">
        <v>0</v>
      </c>
      <c r="Q8" s="268">
        <f>COUNTIF(B9:P9,"○")+COUNTIF(B9:P9,"△")+COUNTIF(B9:P9,"●")</f>
        <v>4</v>
      </c>
      <c r="R8" s="268">
        <f>COUNTIF(B9:P9,"○")</f>
        <v>1</v>
      </c>
      <c r="S8" s="268">
        <f>COUNTIF(B9:P9,"●")</f>
        <v>2</v>
      </c>
      <c r="T8" s="268">
        <f>COUNTIF(B9:P9,"△")</f>
        <v>1</v>
      </c>
      <c r="U8" s="268">
        <f>SUM(B8,E8,H8,N8)</f>
        <v>2</v>
      </c>
      <c r="V8" s="268">
        <f>SUM(D8,G8,J8,P8)</f>
        <v>7</v>
      </c>
      <c r="W8" s="268">
        <f>U8-V8</f>
        <v>-5</v>
      </c>
      <c r="X8" s="268">
        <f>IF(COUNT(R8:T9),R8*3+T8,)</f>
        <v>4</v>
      </c>
      <c r="Y8" s="272">
        <f>RANK(AA8,$AA2:$AA11,0)</f>
        <v>4</v>
      </c>
      <c r="AA8" s="275">
        <f>X8*100+W8+U8/100</f>
        <v>395.02</v>
      </c>
    </row>
    <row r="9" spans="1:27" s="45" customFormat="1" ht="23.25" customHeight="1">
      <c r="A9" s="262"/>
      <c r="B9" s="264" t="str">
        <f>IF(B8="","",IF(B8&gt;D8,"○",IF(B8=D8,"△",IF(B8&lt;D8,"●"))))</f>
        <v>●</v>
      </c>
      <c r="C9" s="264"/>
      <c r="D9" s="264"/>
      <c r="E9" s="264" t="str">
        <f>IF(E8="","",IF(E8&gt;G8,"○",IF(E8=G8,"△",IF(E8&lt;G8,"●"))))</f>
        <v>○</v>
      </c>
      <c r="F9" s="264"/>
      <c r="G9" s="264"/>
      <c r="H9" s="264" t="str">
        <f>IF(H8="","",IF(H8&gt;J8,"○",IF(H8=J8,"△",IF(H8&lt;J8,"●"))))</f>
        <v>●</v>
      </c>
      <c r="I9" s="264"/>
      <c r="J9" s="264"/>
      <c r="K9" s="263"/>
      <c r="L9" s="263"/>
      <c r="M9" s="263"/>
      <c r="N9" s="259" t="str">
        <f>IF(N8="","",IF(N8&gt;P8,"○",IF(N8=P8,"△",IF(N8&lt;P8,"●"))))</f>
        <v>△</v>
      </c>
      <c r="O9" s="260"/>
      <c r="P9" s="261"/>
      <c r="Q9" s="268"/>
      <c r="R9" s="268"/>
      <c r="S9" s="268"/>
      <c r="T9" s="268"/>
      <c r="U9" s="268"/>
      <c r="V9" s="268"/>
      <c r="W9" s="268"/>
      <c r="X9" s="268"/>
      <c r="Y9" s="273"/>
      <c r="AA9" s="275"/>
    </row>
    <row r="10" spans="1:27" s="45" customFormat="1" ht="23.25" customHeight="1">
      <c r="A10" s="262" t="str">
        <f>'2次リーグ'!D18</f>
        <v>由比SSS</v>
      </c>
      <c r="B10" s="43">
        <f>IF(P2="","",P2)</f>
        <v>0</v>
      </c>
      <c r="C10" s="42" t="s">
        <v>36</v>
      </c>
      <c r="D10" s="44">
        <f>IF(N2="","",N2)</f>
        <v>3</v>
      </c>
      <c r="E10" s="43">
        <f>IF(P4="","",P4)</f>
        <v>1</v>
      </c>
      <c r="F10" s="42" t="s">
        <v>36</v>
      </c>
      <c r="G10" s="44">
        <f>IF(N4="","",N4)</f>
        <v>0</v>
      </c>
      <c r="H10" s="43">
        <f>IF(P6="","",P6)</f>
        <v>2</v>
      </c>
      <c r="I10" s="42" t="s">
        <v>36</v>
      </c>
      <c r="J10" s="44">
        <f>IF(N6="","",N6)</f>
        <v>1</v>
      </c>
      <c r="K10" s="43">
        <f>IF(P8="","",P8)</f>
        <v>0</v>
      </c>
      <c r="L10" s="42" t="s">
        <v>36</v>
      </c>
      <c r="M10" s="44">
        <f>IF(N8="","",N8)</f>
        <v>0</v>
      </c>
      <c r="N10" s="263"/>
      <c r="O10" s="263"/>
      <c r="P10" s="263"/>
      <c r="Q10" s="268">
        <f>COUNTIF(B11:M11,"○")+COUNTIF(B11:M11,"△")+COUNTIF(B11:P11,"●")</f>
        <v>4</v>
      </c>
      <c r="R10" s="268">
        <f>COUNTIF(B11:M11,"○")</f>
        <v>2</v>
      </c>
      <c r="S10" s="268">
        <f>COUNTIF(B11:M11,"●")</f>
        <v>1</v>
      </c>
      <c r="T10" s="268">
        <f>COUNTIF(B11:M11,"△")</f>
        <v>1</v>
      </c>
      <c r="U10" s="268">
        <f>SUM(B10,E10,H10,K10)</f>
        <v>3</v>
      </c>
      <c r="V10" s="268">
        <f>SUM(D10,G10,J10,M10)</f>
        <v>4</v>
      </c>
      <c r="W10" s="268">
        <f>U10-V10</f>
        <v>-1</v>
      </c>
      <c r="X10" s="268">
        <f>IF(COUNT(R10:T11),R10*3+T10,)</f>
        <v>7</v>
      </c>
      <c r="Y10" s="272">
        <f>RANK(AA10,$AA2:$AA11,0)</f>
        <v>2</v>
      </c>
      <c r="AA10" s="275">
        <f>X10*100+W10+U10/100</f>
        <v>699.03</v>
      </c>
    </row>
    <row r="11" spans="1:27" s="45" customFormat="1" ht="23.25" customHeight="1">
      <c r="A11" s="262"/>
      <c r="B11" s="264" t="str">
        <f>IF(B10="","",IF(B10&gt;D10,"○",IF(B10=D10,"△",IF(B10&lt;D10,"●"))))</f>
        <v>●</v>
      </c>
      <c r="C11" s="264"/>
      <c r="D11" s="264"/>
      <c r="E11" s="264" t="str">
        <f>IF(E10="","",IF(E10&gt;G10,"○",IF(E10=G10,"△",IF(E10&lt;G10,"●"))))</f>
        <v>○</v>
      </c>
      <c r="F11" s="264"/>
      <c r="G11" s="264"/>
      <c r="H11" s="264" t="str">
        <f>IF(H10="","",IF(H10&gt;J10,"○",IF(H10=J10,"△",IF(H10&lt;J10,"●"))))</f>
        <v>○</v>
      </c>
      <c r="I11" s="264"/>
      <c r="J11" s="264"/>
      <c r="K11" s="264" t="str">
        <f>IF(K10="","",IF(K10&gt;M10,"○",IF(K10=M10,"△",IF(K10&lt;M10,"●"))))</f>
        <v>△</v>
      </c>
      <c r="L11" s="264"/>
      <c r="M11" s="264"/>
      <c r="N11" s="263"/>
      <c r="O11" s="263"/>
      <c r="P11" s="263"/>
      <c r="Q11" s="268"/>
      <c r="R11" s="268"/>
      <c r="S11" s="268"/>
      <c r="T11" s="268"/>
      <c r="U11" s="268"/>
      <c r="V11" s="268"/>
      <c r="W11" s="268"/>
      <c r="X11" s="268"/>
      <c r="Y11" s="273"/>
      <c r="AA11" s="275"/>
    </row>
    <row r="12" ht="15" customHeight="1"/>
    <row r="13" spans="1:25" s="45" customFormat="1" ht="23.25" customHeight="1">
      <c r="A13" s="83" t="s">
        <v>44</v>
      </c>
      <c r="B13" s="276" t="str">
        <f>A14</f>
        <v>VALOR FC</v>
      </c>
      <c r="C13" s="276"/>
      <c r="D13" s="276"/>
      <c r="E13" s="276" t="str">
        <f>A16</f>
        <v>不二見SSS</v>
      </c>
      <c r="F13" s="276"/>
      <c r="G13" s="276"/>
      <c r="H13" s="276" t="str">
        <f>A18</f>
        <v>袖師SSS</v>
      </c>
      <c r="I13" s="276"/>
      <c r="J13" s="276"/>
      <c r="K13" s="277" t="str">
        <f>A20</f>
        <v>岡小SSS</v>
      </c>
      <c r="L13" s="278"/>
      <c r="M13" s="279"/>
      <c r="N13" s="277" t="str">
        <f>A22</f>
        <v>庵原SC SS</v>
      </c>
      <c r="O13" s="278"/>
      <c r="P13" s="279"/>
      <c r="Q13" s="33" t="s">
        <v>12</v>
      </c>
      <c r="R13" s="34" t="s">
        <v>29</v>
      </c>
      <c r="S13" s="34" t="s">
        <v>30</v>
      </c>
      <c r="T13" s="34" t="s">
        <v>31</v>
      </c>
      <c r="U13" s="35" t="s">
        <v>13</v>
      </c>
      <c r="V13" s="35" t="s">
        <v>32</v>
      </c>
      <c r="W13" s="37" t="s">
        <v>33</v>
      </c>
      <c r="X13" s="34" t="s">
        <v>34</v>
      </c>
      <c r="Y13" s="36" t="s">
        <v>35</v>
      </c>
    </row>
    <row r="14" spans="1:27" s="45" customFormat="1" ht="23.25" customHeight="1">
      <c r="A14" s="262" t="str">
        <f>'2次リーグ'!J14</f>
        <v>VALOR FC</v>
      </c>
      <c r="B14" s="263"/>
      <c r="C14" s="263"/>
      <c r="D14" s="263"/>
      <c r="E14" s="40">
        <v>1</v>
      </c>
      <c r="F14" s="42" t="s">
        <v>36</v>
      </c>
      <c r="G14" s="41">
        <v>0</v>
      </c>
      <c r="H14" s="40">
        <v>1</v>
      </c>
      <c r="I14" s="42" t="s">
        <v>36</v>
      </c>
      <c r="J14" s="41">
        <v>1</v>
      </c>
      <c r="K14" s="40">
        <v>5</v>
      </c>
      <c r="L14" s="42" t="s">
        <v>36</v>
      </c>
      <c r="M14" s="41">
        <v>0</v>
      </c>
      <c r="N14" s="40">
        <v>0</v>
      </c>
      <c r="O14" s="42" t="s">
        <v>36</v>
      </c>
      <c r="P14" s="41">
        <v>0</v>
      </c>
      <c r="Q14" s="268">
        <f>COUNTIF(E15:P15,"○")+COUNTIF(E15:P15,"△")+COUNTIF(E15:P15,"●")</f>
        <v>4</v>
      </c>
      <c r="R14" s="268">
        <f>COUNTIF(E15:P15,"○")</f>
        <v>2</v>
      </c>
      <c r="S14" s="268">
        <f>COUNTIF(E15:P15,"●")</f>
        <v>0</v>
      </c>
      <c r="T14" s="268">
        <f>COUNTIF(E15:P15,"△")</f>
        <v>2</v>
      </c>
      <c r="U14" s="268">
        <f>SUM(E14,H14,K14,N14)</f>
        <v>7</v>
      </c>
      <c r="V14" s="268">
        <f>SUM(G14,J14,M14,P14)</f>
        <v>1</v>
      </c>
      <c r="W14" s="268">
        <f>U14-V14</f>
        <v>6</v>
      </c>
      <c r="X14" s="268">
        <f>IF(COUNT(R14:T15),R14*3+T14,)</f>
        <v>8</v>
      </c>
      <c r="Y14" s="272">
        <f>RANK(AA14,$AA14:$AA23,0)</f>
        <v>1</v>
      </c>
      <c r="AA14" s="274">
        <f>X14*100+W14+U14/100</f>
        <v>806.07</v>
      </c>
    </row>
    <row r="15" spans="1:27" s="45" customFormat="1" ht="23.25" customHeight="1">
      <c r="A15" s="262"/>
      <c r="B15" s="263"/>
      <c r="C15" s="263"/>
      <c r="D15" s="263"/>
      <c r="E15" s="264" t="str">
        <f>IF(E14="","",IF(E14&gt;G14,"○",IF(E14=G14,"△",IF(E14&lt;G14,"●"))))</f>
        <v>○</v>
      </c>
      <c r="F15" s="264"/>
      <c r="G15" s="264"/>
      <c r="H15" s="264" t="str">
        <f>IF(H14="","",IF(H14&gt;J14,"○",IF(H14=J14,"△",IF(H14&lt;J14,"●"))))</f>
        <v>△</v>
      </c>
      <c r="I15" s="264"/>
      <c r="J15" s="264"/>
      <c r="K15" s="259" t="str">
        <f>IF(K14="","",IF(K14&gt;M14,"○",IF(K14=M14,"△",IF(K14&lt;M14,"●"))))</f>
        <v>○</v>
      </c>
      <c r="L15" s="260"/>
      <c r="M15" s="261"/>
      <c r="N15" s="259" t="str">
        <f>IF(N14="","",IF(N14&gt;P14,"○",IF(N14=P14,"△",IF(N14&lt;P14,"●"))))</f>
        <v>△</v>
      </c>
      <c r="O15" s="260"/>
      <c r="P15" s="261"/>
      <c r="Q15" s="268"/>
      <c r="R15" s="268"/>
      <c r="S15" s="268"/>
      <c r="T15" s="268"/>
      <c r="U15" s="268"/>
      <c r="V15" s="268"/>
      <c r="W15" s="268"/>
      <c r="X15" s="268"/>
      <c r="Y15" s="273"/>
      <c r="AA15" s="274"/>
    </row>
    <row r="16" spans="1:27" s="45" customFormat="1" ht="23.25" customHeight="1">
      <c r="A16" s="262" t="str">
        <f>'2次リーグ'!J15</f>
        <v>不二見SSS</v>
      </c>
      <c r="B16" s="43">
        <f>IF(G14="","",G14)</f>
        <v>0</v>
      </c>
      <c r="C16" s="42" t="s">
        <v>36</v>
      </c>
      <c r="D16" s="44">
        <f>IF(E14="","",E14)</f>
        <v>1</v>
      </c>
      <c r="E16" s="263"/>
      <c r="F16" s="263"/>
      <c r="G16" s="263"/>
      <c r="H16" s="40">
        <v>1</v>
      </c>
      <c r="I16" s="42" t="s">
        <v>36</v>
      </c>
      <c r="J16" s="41">
        <v>2</v>
      </c>
      <c r="K16" s="40">
        <v>3</v>
      </c>
      <c r="L16" s="42" t="s">
        <v>36</v>
      </c>
      <c r="M16" s="41">
        <v>0</v>
      </c>
      <c r="N16" s="40">
        <v>1</v>
      </c>
      <c r="O16" s="42" t="s">
        <v>36</v>
      </c>
      <c r="P16" s="41">
        <v>0</v>
      </c>
      <c r="Q16" s="268">
        <f>COUNTIF(B17:P17,"○")+COUNTIF(B17:P17,"△")+COUNTIF(B17:P17,"●")</f>
        <v>4</v>
      </c>
      <c r="R16" s="268">
        <f>COUNTIF(B17:P17,"○")</f>
        <v>2</v>
      </c>
      <c r="S16" s="268">
        <f>COUNTIF(B17:P17,"●")</f>
        <v>2</v>
      </c>
      <c r="T16" s="268">
        <f>COUNTIF(B17:P17,"△")</f>
        <v>0</v>
      </c>
      <c r="U16" s="268">
        <f>SUM(B16,H16,K16,N16)</f>
        <v>5</v>
      </c>
      <c r="V16" s="268">
        <f>SUM(D16,J16,M16,P16)</f>
        <v>3</v>
      </c>
      <c r="W16" s="268">
        <f>U16-V16</f>
        <v>2</v>
      </c>
      <c r="X16" s="268">
        <f>IF(COUNT(R16:T17),R16*3+T16,)</f>
        <v>6</v>
      </c>
      <c r="Y16" s="272">
        <f>RANK(AA16,$AA14:$AA23,0)</f>
        <v>3</v>
      </c>
      <c r="AA16" s="275">
        <f>X16*100+W16+U16/100</f>
        <v>602.05</v>
      </c>
    </row>
    <row r="17" spans="1:27" s="45" customFormat="1" ht="23.25" customHeight="1">
      <c r="A17" s="262"/>
      <c r="B17" s="264" t="str">
        <f>IF(B16="","",IF(B16&gt;D16,"○",IF(B16=D16,"△",IF(B16&lt;D16,"●"))))</f>
        <v>●</v>
      </c>
      <c r="C17" s="264"/>
      <c r="D17" s="264"/>
      <c r="E17" s="263"/>
      <c r="F17" s="263"/>
      <c r="G17" s="263"/>
      <c r="H17" s="264" t="str">
        <f>IF(H16="","",IF(H16&gt;J16,"○",IF(H16=J16,"△",IF(H16&lt;J16,"●"))))</f>
        <v>●</v>
      </c>
      <c r="I17" s="264"/>
      <c r="J17" s="264"/>
      <c r="K17" s="259" t="str">
        <f>IF(K16="","",IF(K16&gt;M16,"○",IF(K16=M16,"△",IF(K16&lt;M16,"●"))))</f>
        <v>○</v>
      </c>
      <c r="L17" s="260"/>
      <c r="M17" s="261"/>
      <c r="N17" s="259" t="str">
        <f>IF(N16="","",IF(N16&gt;P16,"○",IF(N16=P16,"△",IF(N16&lt;P16,"●"))))</f>
        <v>○</v>
      </c>
      <c r="O17" s="260"/>
      <c r="P17" s="261"/>
      <c r="Q17" s="268"/>
      <c r="R17" s="268"/>
      <c r="S17" s="268"/>
      <c r="T17" s="268"/>
      <c r="U17" s="268"/>
      <c r="V17" s="268"/>
      <c r="W17" s="268"/>
      <c r="X17" s="268"/>
      <c r="Y17" s="273"/>
      <c r="AA17" s="275"/>
    </row>
    <row r="18" spans="1:27" s="45" customFormat="1" ht="23.25" customHeight="1">
      <c r="A18" s="262" t="str">
        <f>'2次リーグ'!J16</f>
        <v>袖師SSS</v>
      </c>
      <c r="B18" s="43">
        <f>IF(J14="","",J14)</f>
        <v>1</v>
      </c>
      <c r="C18" s="42" t="s">
        <v>36</v>
      </c>
      <c r="D18" s="44">
        <f>IF(H14="","",H14)</f>
        <v>1</v>
      </c>
      <c r="E18" s="43">
        <f>IF(J16="","",J16)</f>
        <v>2</v>
      </c>
      <c r="F18" s="42" t="s">
        <v>36</v>
      </c>
      <c r="G18" s="44">
        <f>IF(H16="","",H16)</f>
        <v>1</v>
      </c>
      <c r="H18" s="263"/>
      <c r="I18" s="263"/>
      <c r="J18" s="263"/>
      <c r="K18" s="40">
        <v>1</v>
      </c>
      <c r="L18" s="42" t="s">
        <v>36</v>
      </c>
      <c r="M18" s="41">
        <v>0</v>
      </c>
      <c r="N18" s="40">
        <v>0</v>
      </c>
      <c r="O18" s="42" t="s">
        <v>36</v>
      </c>
      <c r="P18" s="41">
        <v>0</v>
      </c>
      <c r="Q18" s="268">
        <f>COUNTIF(B19:P19,"○")+COUNTIF(B19:M19,"△")+COUNTIF(B19:P19,"●")</f>
        <v>3</v>
      </c>
      <c r="R18" s="268">
        <f>COUNTIF(B19:P19,"○")</f>
        <v>2</v>
      </c>
      <c r="S18" s="268">
        <f>COUNTIF(B19:P19,"●")</f>
        <v>0</v>
      </c>
      <c r="T18" s="268">
        <f>COUNTIF(B19:P19,"△")</f>
        <v>2</v>
      </c>
      <c r="U18" s="268">
        <f>SUM(B18,E18,K18,N18)</f>
        <v>4</v>
      </c>
      <c r="V18" s="268">
        <f>SUM(D18,G18,M18,P18)</f>
        <v>2</v>
      </c>
      <c r="W18" s="268">
        <f>U18-V18</f>
        <v>2</v>
      </c>
      <c r="X18" s="268">
        <f>IF(COUNT(R18:T19),R18*3+T18,)</f>
        <v>8</v>
      </c>
      <c r="Y18" s="272">
        <f>RANK(AA18,$AA14:$AA23,0)</f>
        <v>2</v>
      </c>
      <c r="AA18" s="275">
        <f>X18*100+W18+U18/100</f>
        <v>802.04</v>
      </c>
    </row>
    <row r="19" spans="1:27" s="45" customFormat="1" ht="23.25" customHeight="1">
      <c r="A19" s="262"/>
      <c r="B19" s="264" t="str">
        <f>IF(B18="","",IF(B18&gt;D18,"○",IF(B18=D18,"△",IF(B18&lt;D18,"●"))))</f>
        <v>△</v>
      </c>
      <c r="C19" s="264"/>
      <c r="D19" s="264"/>
      <c r="E19" s="264" t="str">
        <f>IF(E18="","",IF(E18&gt;G18,"○",IF(E18=G18,"△",IF(E18&lt;G18,"●"))))</f>
        <v>○</v>
      </c>
      <c r="F19" s="264"/>
      <c r="G19" s="264"/>
      <c r="H19" s="263"/>
      <c r="I19" s="263"/>
      <c r="J19" s="263"/>
      <c r="K19" s="259" t="str">
        <f>IF(K18="","",IF(K18&gt;M18,"○",IF(K18=M18,"△",IF(K18&lt;M18,"●"))))</f>
        <v>○</v>
      </c>
      <c r="L19" s="260"/>
      <c r="M19" s="261"/>
      <c r="N19" s="259" t="str">
        <f>IF(N18="","",IF(N18&gt;P18,"○",IF(N18=P18,"△",IF(N18&lt;P18,"●"))))</f>
        <v>△</v>
      </c>
      <c r="O19" s="260"/>
      <c r="P19" s="261"/>
      <c r="Q19" s="268"/>
      <c r="R19" s="268"/>
      <c r="S19" s="268"/>
      <c r="T19" s="268"/>
      <c r="U19" s="268"/>
      <c r="V19" s="268"/>
      <c r="W19" s="268"/>
      <c r="X19" s="268"/>
      <c r="Y19" s="273"/>
      <c r="AA19" s="275"/>
    </row>
    <row r="20" spans="1:27" s="45" customFormat="1" ht="23.25" customHeight="1">
      <c r="A20" s="262" t="str">
        <f>'2次リーグ'!J17</f>
        <v>岡小SSS</v>
      </c>
      <c r="B20" s="43">
        <f>IF(M14="","",M14)</f>
        <v>0</v>
      </c>
      <c r="C20" s="42" t="s">
        <v>36</v>
      </c>
      <c r="D20" s="44">
        <f>IF(K14="","",K14)</f>
        <v>5</v>
      </c>
      <c r="E20" s="43">
        <f>IF(M16="","",M16)</f>
        <v>0</v>
      </c>
      <c r="F20" s="42" t="s">
        <v>36</v>
      </c>
      <c r="G20" s="44">
        <f>IF(K16="","",K16)</f>
        <v>3</v>
      </c>
      <c r="H20" s="43">
        <f>IF(M18="","",M18)</f>
        <v>0</v>
      </c>
      <c r="I20" s="42" t="s">
        <v>36</v>
      </c>
      <c r="J20" s="44">
        <f>IF(K18="","",K18)</f>
        <v>1</v>
      </c>
      <c r="K20" s="263"/>
      <c r="L20" s="263"/>
      <c r="M20" s="263"/>
      <c r="N20" s="40">
        <v>0</v>
      </c>
      <c r="O20" s="42" t="s">
        <v>36</v>
      </c>
      <c r="P20" s="41">
        <v>2</v>
      </c>
      <c r="Q20" s="268">
        <f>COUNTIF(B21:P21,"○")+COUNTIF(B21:P21,"△")+COUNTIF(B21:P21,"●")</f>
        <v>4</v>
      </c>
      <c r="R20" s="268">
        <f>COUNTIF(B21:P21,"○")</f>
        <v>0</v>
      </c>
      <c r="S20" s="268">
        <f>COUNTIF(B21:P21,"●")</f>
        <v>4</v>
      </c>
      <c r="T20" s="268">
        <f>COUNTIF(B21:P21,"△")</f>
        <v>0</v>
      </c>
      <c r="U20" s="268">
        <f>SUM(B20,E20,H20,N20)</f>
        <v>0</v>
      </c>
      <c r="V20" s="268">
        <f>SUM(D20,G20,J20,P20)</f>
        <v>11</v>
      </c>
      <c r="W20" s="268">
        <f>U20-V20</f>
        <v>-11</v>
      </c>
      <c r="X20" s="268">
        <f>IF(COUNT(R20:T21),R20*3+T20,)</f>
        <v>0</v>
      </c>
      <c r="Y20" s="272">
        <f>RANK(AA20,$AA14:$AA23,0)</f>
        <v>5</v>
      </c>
      <c r="AA20" s="275">
        <f>X20*100+W20+U20/100</f>
        <v>-11</v>
      </c>
    </row>
    <row r="21" spans="1:27" s="45" customFormat="1" ht="23.25" customHeight="1">
      <c r="A21" s="262"/>
      <c r="B21" s="264" t="str">
        <f>IF(B20="","",IF(B20&gt;D20,"○",IF(B20=D20,"△",IF(B20&lt;D20,"●"))))</f>
        <v>●</v>
      </c>
      <c r="C21" s="264"/>
      <c r="D21" s="264"/>
      <c r="E21" s="264" t="str">
        <f>IF(E20="","",IF(E20&gt;G20,"○",IF(E20=G20,"△",IF(E20&lt;G20,"●"))))</f>
        <v>●</v>
      </c>
      <c r="F21" s="264"/>
      <c r="G21" s="264"/>
      <c r="H21" s="264" t="str">
        <f>IF(H20="","",IF(H20&gt;J20,"○",IF(H20=J20,"△",IF(H20&lt;J20,"●"))))</f>
        <v>●</v>
      </c>
      <c r="I21" s="264"/>
      <c r="J21" s="264"/>
      <c r="K21" s="263"/>
      <c r="L21" s="263"/>
      <c r="M21" s="263"/>
      <c r="N21" s="259" t="str">
        <f>IF(N20="","",IF(N20&gt;P20,"○",IF(N20=P20,"△",IF(N20&lt;P20,"●"))))</f>
        <v>●</v>
      </c>
      <c r="O21" s="260"/>
      <c r="P21" s="261"/>
      <c r="Q21" s="268"/>
      <c r="R21" s="268"/>
      <c r="S21" s="268"/>
      <c r="T21" s="268"/>
      <c r="U21" s="268"/>
      <c r="V21" s="268"/>
      <c r="W21" s="268"/>
      <c r="X21" s="268"/>
      <c r="Y21" s="273"/>
      <c r="AA21" s="275"/>
    </row>
    <row r="22" spans="1:27" s="45" customFormat="1" ht="23.25" customHeight="1">
      <c r="A22" s="262" t="str">
        <f>'2次リーグ'!J18</f>
        <v>庵原SC SS</v>
      </c>
      <c r="B22" s="43">
        <f>IF(P14="","",P14)</f>
        <v>0</v>
      </c>
      <c r="C22" s="42" t="s">
        <v>36</v>
      </c>
      <c r="D22" s="44">
        <f>IF(N14="","",N14)</f>
        <v>0</v>
      </c>
      <c r="E22" s="43">
        <f>IF(P16="","",P16)</f>
        <v>0</v>
      </c>
      <c r="F22" s="42" t="s">
        <v>36</v>
      </c>
      <c r="G22" s="44">
        <f>IF(N16="","",N16)</f>
        <v>1</v>
      </c>
      <c r="H22" s="43">
        <f>IF(P18="","",P18)</f>
        <v>0</v>
      </c>
      <c r="I22" s="42" t="s">
        <v>36</v>
      </c>
      <c r="J22" s="44">
        <f>IF(N18="","",N18)</f>
        <v>0</v>
      </c>
      <c r="K22" s="43">
        <f>IF(P20="","",P20)</f>
        <v>2</v>
      </c>
      <c r="L22" s="42" t="s">
        <v>36</v>
      </c>
      <c r="M22" s="44">
        <f>IF(N20="","",N20)</f>
        <v>0</v>
      </c>
      <c r="N22" s="263"/>
      <c r="O22" s="263"/>
      <c r="P22" s="263"/>
      <c r="Q22" s="268">
        <f>COUNTIF(B23:M23,"○")+COUNTIF(B23:M23,"△")+COUNTIF(B23:P23,"●")</f>
        <v>4</v>
      </c>
      <c r="R22" s="268">
        <f>COUNTIF(B23:M23,"○")</f>
        <v>1</v>
      </c>
      <c r="S22" s="268">
        <f>COUNTIF(B23:M23,"●")</f>
        <v>1</v>
      </c>
      <c r="T22" s="268">
        <f>COUNTIF(B23:M23,"△")</f>
        <v>2</v>
      </c>
      <c r="U22" s="268">
        <f>SUM(B22,E22,H22,K22)</f>
        <v>2</v>
      </c>
      <c r="V22" s="268">
        <f>SUM(D22,G22,J22,M22)</f>
        <v>1</v>
      </c>
      <c r="W22" s="268">
        <f>U22-V22</f>
        <v>1</v>
      </c>
      <c r="X22" s="268">
        <f>IF(COUNT(R22:T23),R22*3+T22,)</f>
        <v>5</v>
      </c>
      <c r="Y22" s="272">
        <f>RANK(AA22,$AA14:$AA23,0)</f>
        <v>4</v>
      </c>
      <c r="AA22" s="275">
        <f>X22*100+W22+U22/100</f>
        <v>501.02</v>
      </c>
    </row>
    <row r="23" spans="1:27" s="45" customFormat="1" ht="23.25" customHeight="1">
      <c r="A23" s="262"/>
      <c r="B23" s="264" t="str">
        <f>IF(B22="","",IF(B22&gt;D22,"○",IF(B22=D22,"△",IF(B22&lt;D22,"●"))))</f>
        <v>△</v>
      </c>
      <c r="C23" s="264"/>
      <c r="D23" s="264"/>
      <c r="E23" s="264" t="str">
        <f>IF(E22="","",IF(E22&gt;G22,"○",IF(E22=G22,"△",IF(E22&lt;G22,"●"))))</f>
        <v>●</v>
      </c>
      <c r="F23" s="264"/>
      <c r="G23" s="264"/>
      <c r="H23" s="264" t="str">
        <f>IF(H22="","",IF(H22&gt;J22,"○",IF(H22=J22,"△",IF(H22&lt;J22,"●"))))</f>
        <v>△</v>
      </c>
      <c r="I23" s="264"/>
      <c r="J23" s="264"/>
      <c r="K23" s="264" t="str">
        <f>IF(K22="","",IF(K22&gt;M22,"○",IF(K22=M22,"△",IF(K22&lt;M22,"●"))))</f>
        <v>○</v>
      </c>
      <c r="L23" s="264"/>
      <c r="M23" s="264"/>
      <c r="N23" s="263"/>
      <c r="O23" s="263"/>
      <c r="P23" s="263"/>
      <c r="Q23" s="268"/>
      <c r="R23" s="268"/>
      <c r="S23" s="268"/>
      <c r="T23" s="268"/>
      <c r="U23" s="268"/>
      <c r="V23" s="268"/>
      <c r="W23" s="268"/>
      <c r="X23" s="268"/>
      <c r="Y23" s="273"/>
      <c r="AA23" s="275"/>
    </row>
  </sheetData>
  <sheetProtection/>
  <mergeCells count="170">
    <mergeCell ref="B23:D23"/>
    <mergeCell ref="R20:R21"/>
    <mergeCell ref="S20:S21"/>
    <mergeCell ref="T20:T21"/>
    <mergeCell ref="U20:U21"/>
    <mergeCell ref="V20:V21"/>
    <mergeCell ref="W16:W17"/>
    <mergeCell ref="K17:M17"/>
    <mergeCell ref="N17:P17"/>
    <mergeCell ref="X20:X21"/>
    <mergeCell ref="Y20:Y21"/>
    <mergeCell ref="AA20:AA21"/>
    <mergeCell ref="AA18:AA19"/>
    <mergeCell ref="R18:R19"/>
    <mergeCell ref="S18:S19"/>
    <mergeCell ref="T18:T19"/>
    <mergeCell ref="A14:A15"/>
    <mergeCell ref="B14:D15"/>
    <mergeCell ref="N15:P15"/>
    <mergeCell ref="A20:A21"/>
    <mergeCell ref="K20:M21"/>
    <mergeCell ref="Q20:Q21"/>
    <mergeCell ref="A18:A19"/>
    <mergeCell ref="H18:J19"/>
    <mergeCell ref="Q18:Q19"/>
    <mergeCell ref="B19:D19"/>
    <mergeCell ref="X10:X11"/>
    <mergeCell ref="Y10:Y11"/>
    <mergeCell ref="AA10:AA11"/>
    <mergeCell ref="B11:D11"/>
    <mergeCell ref="E11:G11"/>
    <mergeCell ref="K11:M11"/>
    <mergeCell ref="N10:P11"/>
    <mergeCell ref="H11:J11"/>
    <mergeCell ref="Q10:Q11"/>
    <mergeCell ref="S10:S11"/>
    <mergeCell ref="T10:T11"/>
    <mergeCell ref="U10:U11"/>
    <mergeCell ref="V10:V11"/>
    <mergeCell ref="W6:W7"/>
    <mergeCell ref="T6:T7"/>
    <mergeCell ref="U6:U7"/>
    <mergeCell ref="V6:V7"/>
    <mergeCell ref="U8:U9"/>
    <mergeCell ref="W10:W11"/>
    <mergeCell ref="Y6:Y7"/>
    <mergeCell ref="AA6:AA7"/>
    <mergeCell ref="B7:D7"/>
    <mergeCell ref="E7:G7"/>
    <mergeCell ref="K7:M7"/>
    <mergeCell ref="N7:P7"/>
    <mergeCell ref="Q6:Q7"/>
    <mergeCell ref="R6:R7"/>
    <mergeCell ref="S6:S7"/>
    <mergeCell ref="A6:A7"/>
    <mergeCell ref="H6:J7"/>
    <mergeCell ref="A10:A11"/>
    <mergeCell ref="K8:M9"/>
    <mergeCell ref="H9:J9"/>
    <mergeCell ref="N21:P21"/>
    <mergeCell ref="B21:D21"/>
    <mergeCell ref="E21:G21"/>
    <mergeCell ref="H21:J21"/>
    <mergeCell ref="H17:J17"/>
    <mergeCell ref="N3:P3"/>
    <mergeCell ref="N5:P5"/>
    <mergeCell ref="N9:P9"/>
    <mergeCell ref="N13:P13"/>
    <mergeCell ref="W22:W23"/>
    <mergeCell ref="U22:U23"/>
    <mergeCell ref="V22:V23"/>
    <mergeCell ref="U16:U17"/>
    <mergeCell ref="V16:V17"/>
    <mergeCell ref="R10:R11"/>
    <mergeCell ref="AA22:AA23"/>
    <mergeCell ref="E23:G23"/>
    <mergeCell ref="H23:J23"/>
    <mergeCell ref="K23:M23"/>
    <mergeCell ref="Q22:Q23"/>
    <mergeCell ref="R22:R23"/>
    <mergeCell ref="S22:S23"/>
    <mergeCell ref="T22:T23"/>
    <mergeCell ref="N22:P23"/>
    <mergeCell ref="A22:A23"/>
    <mergeCell ref="U18:U19"/>
    <mergeCell ref="V18:V19"/>
    <mergeCell ref="W18:W19"/>
    <mergeCell ref="X18:X19"/>
    <mergeCell ref="Y18:Y19"/>
    <mergeCell ref="N19:P19"/>
    <mergeCell ref="X22:X23"/>
    <mergeCell ref="Y22:Y23"/>
    <mergeCell ref="W20:W21"/>
    <mergeCell ref="E19:G19"/>
    <mergeCell ref="K19:M19"/>
    <mergeCell ref="X16:X17"/>
    <mergeCell ref="Y16:Y17"/>
    <mergeCell ref="AA16:AA17"/>
    <mergeCell ref="A16:A17"/>
    <mergeCell ref="E16:G17"/>
    <mergeCell ref="Q16:Q17"/>
    <mergeCell ref="R16:R17"/>
    <mergeCell ref="S16:S17"/>
    <mergeCell ref="T16:T17"/>
    <mergeCell ref="B17:D17"/>
    <mergeCell ref="W14:W15"/>
    <mergeCell ref="X14:X15"/>
    <mergeCell ref="Y14:Y15"/>
    <mergeCell ref="AA14:AA15"/>
    <mergeCell ref="E15:G15"/>
    <mergeCell ref="H15:J15"/>
    <mergeCell ref="K15:M15"/>
    <mergeCell ref="Q14:Q15"/>
    <mergeCell ref="R14:R15"/>
    <mergeCell ref="S14:S15"/>
    <mergeCell ref="T14:T15"/>
    <mergeCell ref="U14:U15"/>
    <mergeCell ref="V14:V15"/>
    <mergeCell ref="B13:D13"/>
    <mergeCell ref="E13:G13"/>
    <mergeCell ref="H13:J13"/>
    <mergeCell ref="K13:M13"/>
    <mergeCell ref="Y8:Y9"/>
    <mergeCell ref="AA8:AA9"/>
    <mergeCell ref="A8:A9"/>
    <mergeCell ref="Q8:Q9"/>
    <mergeCell ref="R8:R9"/>
    <mergeCell ref="S8:S9"/>
    <mergeCell ref="T8:T9"/>
    <mergeCell ref="B9:D9"/>
    <mergeCell ref="E9:G9"/>
    <mergeCell ref="U4:U5"/>
    <mergeCell ref="V4:V5"/>
    <mergeCell ref="W4:W5"/>
    <mergeCell ref="X4:X5"/>
    <mergeCell ref="K5:M5"/>
    <mergeCell ref="V8:V9"/>
    <mergeCell ref="W8:W9"/>
    <mergeCell ref="X8:X9"/>
    <mergeCell ref="X6:X7"/>
    <mergeCell ref="Y4:Y5"/>
    <mergeCell ref="AA4:AA5"/>
    <mergeCell ref="A4:A5"/>
    <mergeCell ref="E4:G5"/>
    <mergeCell ref="Q4:Q5"/>
    <mergeCell ref="R4:R5"/>
    <mergeCell ref="S4:S5"/>
    <mergeCell ref="T4:T5"/>
    <mergeCell ref="B5:D5"/>
    <mergeCell ref="H5:J5"/>
    <mergeCell ref="W2:W3"/>
    <mergeCell ref="X2:X3"/>
    <mergeCell ref="Y2:Y3"/>
    <mergeCell ref="AA2:AA3"/>
    <mergeCell ref="E3:G3"/>
    <mergeCell ref="H3:J3"/>
    <mergeCell ref="K3:M3"/>
    <mergeCell ref="Q2:Q3"/>
    <mergeCell ref="R2:R3"/>
    <mergeCell ref="S2:S3"/>
    <mergeCell ref="A2:A3"/>
    <mergeCell ref="B2:D3"/>
    <mergeCell ref="T2:T3"/>
    <mergeCell ref="U2:U3"/>
    <mergeCell ref="V2:V3"/>
    <mergeCell ref="B1:D1"/>
    <mergeCell ref="E1:G1"/>
    <mergeCell ref="H1:J1"/>
    <mergeCell ref="K1:M1"/>
    <mergeCell ref="N1:P1"/>
  </mergeCells>
  <printOptions/>
  <pageMargins left="0.54" right="0.28" top="0.76" bottom="0.3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KOMATU TAKUYA</dc:creator>
  <cp:keywords/>
  <dc:description/>
  <cp:lastModifiedBy>modele-i_007</cp:lastModifiedBy>
  <cp:lastPrinted>2014-11-17T03:37:50Z</cp:lastPrinted>
  <dcterms:created xsi:type="dcterms:W3CDTF">2009-08-26T13:01:25Z</dcterms:created>
  <dcterms:modified xsi:type="dcterms:W3CDTF">2014-11-17T03:38:54Z</dcterms:modified>
  <cp:category/>
  <cp:version/>
  <cp:contentType/>
  <cp:contentStatus/>
</cp:coreProperties>
</file>